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TEMPESTIVITA' PAGAMENTI\2018\"/>
    </mc:Choice>
  </mc:AlternateContent>
  <xr:revisionPtr revIDLastSave="0" documentId="8_{AC4B8B1F-C493-4CB9-8447-9246733788F2}" xr6:coauthVersionLast="37" xr6:coauthVersionMax="37" xr10:uidLastSave="{00000000-0000-0000-0000-000000000000}"/>
  <bookViews>
    <workbookView xWindow="32772" yWindow="132" windowWidth="9420" windowHeight="4500" firstSheet="3" activeTab="3"/>
  </bookViews>
  <sheets>
    <sheet name="SiopeAllegatoB" sheetId="1" state="hidden" r:id="rId1"/>
    <sheet name="Fatture" sheetId="2" state="hidden" r:id="rId2"/>
    <sheet name="Mandati" sheetId="3" state="hidden" r:id="rId3"/>
    <sheet name="FattureTempi" sheetId="6" r:id="rId4"/>
    <sheet name="MandatiTempi" sheetId="5" r:id="rId5"/>
    <sheet name="Debiti" sheetId="7" state="hidden" r:id="rId6"/>
  </sheets>
  <definedNames>
    <definedName name="_xlnm.Print_Area" localSheetId="5">Debiti!$A$1:$AB$69</definedName>
    <definedName name="_xlnm.Print_Area" localSheetId="3">FattureTempi!$A$1:$AI$483</definedName>
  </definedNames>
  <calcPr calcId="162913"/>
</workbook>
</file>

<file path=xl/calcChain.xml><?xml version="1.0" encoding="utf-8"?>
<calcChain xmlns="http://schemas.openxmlformats.org/spreadsheetml/2006/main">
  <c r="O83" i="5" l="1"/>
  <c r="O82" i="5"/>
  <c r="O80" i="5"/>
  <c r="O79" i="5"/>
  <c r="N79" i="5"/>
  <c r="N82" i="5" s="1"/>
  <c r="O77" i="5"/>
  <c r="O76" i="5"/>
  <c r="N76" i="5"/>
  <c r="P74" i="5"/>
  <c r="O74" i="5"/>
  <c r="M74" i="5"/>
  <c r="P73" i="5"/>
  <c r="O73" i="5"/>
  <c r="M73" i="5"/>
  <c r="P72" i="5"/>
  <c r="O72" i="5"/>
  <c r="M72" i="5"/>
  <c r="P71" i="5"/>
  <c r="O71" i="5"/>
  <c r="M71" i="5"/>
  <c r="P70" i="5"/>
  <c r="O70" i="5"/>
  <c r="M70" i="5"/>
  <c r="P69" i="5"/>
  <c r="O69" i="5"/>
  <c r="M69" i="5"/>
  <c r="P68" i="5"/>
  <c r="O68" i="5"/>
  <c r="M68" i="5"/>
  <c r="P67" i="5"/>
  <c r="O67" i="5"/>
  <c r="M67" i="5"/>
  <c r="P66" i="5"/>
  <c r="O66" i="5"/>
  <c r="M66" i="5"/>
  <c r="P65" i="5"/>
  <c r="O65" i="5"/>
  <c r="M65" i="5"/>
  <c r="P64" i="5"/>
  <c r="O64" i="5"/>
  <c r="M64" i="5"/>
  <c r="P63" i="5"/>
  <c r="O63" i="5"/>
  <c r="M63" i="5"/>
  <c r="P62" i="5"/>
  <c r="O62" i="5"/>
  <c r="M62" i="5"/>
  <c r="P61" i="5"/>
  <c r="O61" i="5"/>
  <c r="M61" i="5"/>
  <c r="P60" i="5"/>
  <c r="O60" i="5"/>
  <c r="M60" i="5"/>
  <c r="P59" i="5"/>
  <c r="O59" i="5"/>
  <c r="M59" i="5"/>
  <c r="P58" i="5"/>
  <c r="O58" i="5"/>
  <c r="M58" i="5"/>
  <c r="P57" i="5"/>
  <c r="O57" i="5"/>
  <c r="M57" i="5"/>
  <c r="P56" i="5"/>
  <c r="O56" i="5"/>
  <c r="M56" i="5"/>
  <c r="P55" i="5"/>
  <c r="O55" i="5"/>
  <c r="M55" i="5"/>
  <c r="P54" i="5"/>
  <c r="O54" i="5"/>
  <c r="M54" i="5"/>
  <c r="P53" i="5"/>
  <c r="O53" i="5"/>
  <c r="M53" i="5"/>
  <c r="P52" i="5"/>
  <c r="O52" i="5"/>
  <c r="M52" i="5"/>
  <c r="P51" i="5"/>
  <c r="O51" i="5"/>
  <c r="M51" i="5"/>
  <c r="P50" i="5"/>
  <c r="O50" i="5"/>
  <c r="M50" i="5"/>
  <c r="P49" i="5"/>
  <c r="O49" i="5"/>
  <c r="M49" i="5"/>
  <c r="P48" i="5"/>
  <c r="O48" i="5"/>
  <c r="M48" i="5"/>
  <c r="P47" i="5"/>
  <c r="O47" i="5"/>
  <c r="M47" i="5"/>
  <c r="P46" i="5"/>
  <c r="O46" i="5"/>
  <c r="M46" i="5"/>
  <c r="P45" i="5"/>
  <c r="O45" i="5"/>
  <c r="M45" i="5"/>
  <c r="P44" i="5"/>
  <c r="O44" i="5"/>
  <c r="M44" i="5"/>
  <c r="P43" i="5"/>
  <c r="O43" i="5"/>
  <c r="M43" i="5"/>
  <c r="P42" i="5"/>
  <c r="O42" i="5"/>
  <c r="M42" i="5"/>
  <c r="P41" i="5"/>
  <c r="O41" i="5"/>
  <c r="M41" i="5"/>
  <c r="P40" i="5"/>
  <c r="O40" i="5"/>
  <c r="M40" i="5"/>
  <c r="P39" i="5"/>
  <c r="O39" i="5"/>
  <c r="M39" i="5"/>
  <c r="P38" i="5"/>
  <c r="O38" i="5"/>
  <c r="M38" i="5"/>
  <c r="P37" i="5"/>
  <c r="O37" i="5"/>
  <c r="M37" i="5"/>
  <c r="P36" i="5"/>
  <c r="O36" i="5"/>
  <c r="M36" i="5"/>
  <c r="P35" i="5"/>
  <c r="O35" i="5"/>
  <c r="M35" i="5"/>
  <c r="P34" i="5"/>
  <c r="O34" i="5"/>
  <c r="M34" i="5"/>
  <c r="P33" i="5"/>
  <c r="O33" i="5"/>
  <c r="M33" i="5"/>
  <c r="P32" i="5"/>
  <c r="O32" i="5"/>
  <c r="M32" i="5"/>
  <c r="P31" i="5"/>
  <c r="O31" i="5"/>
  <c r="M31" i="5"/>
  <c r="P30" i="5"/>
  <c r="O30" i="5"/>
  <c r="M30" i="5"/>
  <c r="P29" i="5"/>
  <c r="O29" i="5"/>
  <c r="M29" i="5"/>
  <c r="P28" i="5"/>
  <c r="O28" i="5"/>
  <c r="M28" i="5"/>
  <c r="P27" i="5"/>
  <c r="O27" i="5"/>
  <c r="M27" i="5"/>
  <c r="P26" i="5"/>
  <c r="O26" i="5"/>
  <c r="M26" i="5"/>
  <c r="P25" i="5"/>
  <c r="O25" i="5"/>
  <c r="M25" i="5"/>
  <c r="P24" i="5"/>
  <c r="O24" i="5"/>
  <c r="M24" i="5"/>
  <c r="P23" i="5"/>
  <c r="O23" i="5"/>
  <c r="M23" i="5"/>
  <c r="P22" i="5"/>
  <c r="O22" i="5"/>
  <c r="M22" i="5"/>
  <c r="P21" i="5"/>
  <c r="O21" i="5"/>
  <c r="M21" i="5"/>
  <c r="P20" i="5"/>
  <c r="O20" i="5"/>
  <c r="M20" i="5"/>
  <c r="P19" i="5"/>
  <c r="O19" i="5"/>
  <c r="M19" i="5"/>
  <c r="P18" i="5"/>
  <c r="O18" i="5"/>
  <c r="M18" i="5"/>
  <c r="P17" i="5"/>
  <c r="O17" i="5"/>
  <c r="M17" i="5"/>
  <c r="P16" i="5"/>
  <c r="O16" i="5"/>
  <c r="M16" i="5"/>
  <c r="P15" i="5"/>
  <c r="O15" i="5"/>
  <c r="M15" i="5"/>
  <c r="P14" i="5"/>
  <c r="O14" i="5"/>
  <c r="M14" i="5"/>
  <c r="P13" i="5"/>
  <c r="O13" i="5"/>
  <c r="M13" i="5"/>
  <c r="P12" i="5"/>
  <c r="O12" i="5"/>
  <c r="M12" i="5"/>
  <c r="P11" i="5"/>
  <c r="O11" i="5"/>
  <c r="M11" i="5"/>
  <c r="P10" i="5"/>
  <c r="O10" i="5"/>
  <c r="M10" i="5"/>
  <c r="P9" i="5"/>
  <c r="O9" i="5"/>
  <c r="M9" i="5"/>
  <c r="P8" i="5"/>
  <c r="O8" i="5"/>
  <c r="M8" i="5"/>
  <c r="AH424" i="6"/>
  <c r="AH423" i="6"/>
  <c r="AG423" i="6"/>
  <c r="AH421" i="6"/>
  <c r="AG421" i="6"/>
  <c r="AF421" i="6"/>
  <c r="J421" i="6"/>
  <c r="AH420" i="6"/>
  <c r="AG420" i="6"/>
  <c r="AF420" i="6"/>
  <c r="J420" i="6"/>
  <c r="AH419" i="6"/>
  <c r="AG419" i="6"/>
  <c r="AF419" i="6"/>
  <c r="J419" i="6"/>
  <c r="AH418" i="6"/>
  <c r="AG418" i="6"/>
  <c r="AF418" i="6"/>
  <c r="J418" i="6"/>
  <c r="AH417" i="6"/>
  <c r="AG417" i="6"/>
  <c r="AF417" i="6"/>
  <c r="J417" i="6"/>
  <c r="AH416" i="6"/>
  <c r="AG416" i="6"/>
  <c r="AF416" i="6"/>
  <c r="J416" i="6"/>
  <c r="AH415" i="6"/>
  <c r="AG415" i="6"/>
  <c r="AF415" i="6"/>
  <c r="J415" i="6"/>
  <c r="AH414" i="6"/>
  <c r="AG414" i="6"/>
  <c r="AF414" i="6"/>
  <c r="J414" i="6"/>
  <c r="AH413" i="6"/>
  <c r="AG413" i="6"/>
  <c r="AF413" i="6"/>
  <c r="J413" i="6"/>
  <c r="AH412" i="6"/>
  <c r="AG412" i="6"/>
  <c r="AF412" i="6"/>
  <c r="J412" i="6"/>
  <c r="AH411" i="6"/>
  <c r="AG411" i="6"/>
  <c r="AF411" i="6"/>
  <c r="J411" i="6"/>
  <c r="AH410" i="6"/>
  <c r="AG410" i="6"/>
  <c r="AF410" i="6"/>
  <c r="J410" i="6"/>
  <c r="AH409" i="6"/>
  <c r="AG409" i="6"/>
  <c r="AF409" i="6"/>
  <c r="J409" i="6"/>
  <c r="AH408" i="6"/>
  <c r="AG408" i="6"/>
  <c r="AF408" i="6"/>
  <c r="J408" i="6"/>
  <c r="AH407" i="6"/>
  <c r="AG407" i="6"/>
  <c r="AF407" i="6"/>
  <c r="J407" i="6"/>
  <c r="AH406" i="6"/>
  <c r="AG406" i="6"/>
  <c r="AF406" i="6"/>
  <c r="J406" i="6"/>
  <c r="AH405" i="6"/>
  <c r="AG405" i="6"/>
  <c r="AF405" i="6"/>
  <c r="J405" i="6"/>
  <c r="AH404" i="6"/>
  <c r="AG404" i="6"/>
  <c r="AF404" i="6"/>
  <c r="J404" i="6"/>
  <c r="AH403" i="6"/>
  <c r="AG403" i="6"/>
  <c r="AF403" i="6"/>
  <c r="J403" i="6"/>
  <c r="AH402" i="6"/>
  <c r="AG402" i="6"/>
  <c r="AF402" i="6"/>
  <c r="J402" i="6"/>
  <c r="AH401" i="6"/>
  <c r="AG401" i="6"/>
  <c r="AF401" i="6"/>
  <c r="J401" i="6"/>
  <c r="AH400" i="6"/>
  <c r="AG400" i="6"/>
  <c r="AF400" i="6"/>
  <c r="J400" i="6"/>
  <c r="AH399" i="6"/>
  <c r="AG399" i="6"/>
  <c r="AF399" i="6"/>
  <c r="J399" i="6"/>
  <c r="AH398" i="6"/>
  <c r="AG398" i="6"/>
  <c r="AF398" i="6"/>
  <c r="J398" i="6"/>
  <c r="AH397" i="6"/>
  <c r="AG397" i="6"/>
  <c r="AF397" i="6"/>
  <c r="J397" i="6"/>
  <c r="AH396" i="6"/>
  <c r="AG396" i="6"/>
  <c r="AF396" i="6"/>
  <c r="J396" i="6"/>
  <c r="AH395" i="6"/>
  <c r="AG395" i="6"/>
  <c r="AF395" i="6"/>
  <c r="J395" i="6"/>
  <c r="AH394" i="6"/>
  <c r="AG394" i="6"/>
  <c r="AF394" i="6"/>
  <c r="J394" i="6"/>
  <c r="AH393" i="6"/>
  <c r="AG393" i="6"/>
  <c r="AF393" i="6"/>
  <c r="J393" i="6"/>
  <c r="AH392" i="6"/>
  <c r="AG392" i="6"/>
  <c r="AF392" i="6"/>
  <c r="J392" i="6"/>
  <c r="AH391" i="6"/>
  <c r="AG391" i="6"/>
  <c r="AF391" i="6"/>
  <c r="J391" i="6"/>
  <c r="AH390" i="6"/>
  <c r="AG390" i="6"/>
  <c r="AF390" i="6"/>
  <c r="J390" i="6"/>
  <c r="AH389" i="6"/>
  <c r="AG389" i="6"/>
  <c r="AF389" i="6"/>
  <c r="J389" i="6"/>
  <c r="AH388" i="6"/>
  <c r="AG388" i="6"/>
  <c r="AF388" i="6"/>
  <c r="J388" i="6"/>
  <c r="AH387" i="6"/>
  <c r="AG387" i="6"/>
  <c r="AF387" i="6"/>
  <c r="J387" i="6"/>
  <c r="AH386" i="6"/>
  <c r="AG386" i="6"/>
  <c r="AF386" i="6"/>
  <c r="J386" i="6"/>
  <c r="AH385" i="6"/>
  <c r="AG385" i="6"/>
  <c r="AF385" i="6"/>
  <c r="J385" i="6"/>
  <c r="AH384" i="6"/>
  <c r="AG384" i="6"/>
  <c r="AF384" i="6"/>
  <c r="J384" i="6"/>
  <c r="AH383" i="6"/>
  <c r="AG383" i="6"/>
  <c r="AF383" i="6"/>
  <c r="J383" i="6"/>
  <c r="AH382" i="6"/>
  <c r="AG382" i="6"/>
  <c r="AF382" i="6"/>
  <c r="J382" i="6"/>
  <c r="AH381" i="6"/>
  <c r="AG381" i="6"/>
  <c r="AF381" i="6"/>
  <c r="J381" i="6"/>
  <c r="AH380" i="6"/>
  <c r="AG380" i="6"/>
  <c r="AF380" i="6"/>
  <c r="J380" i="6"/>
  <c r="AH379" i="6"/>
  <c r="AG379" i="6"/>
  <c r="AF379" i="6"/>
  <c r="J379" i="6"/>
  <c r="AH378" i="6"/>
  <c r="AG378" i="6"/>
  <c r="AF378" i="6"/>
  <c r="J378" i="6"/>
  <c r="AH377" i="6"/>
  <c r="AG377" i="6"/>
  <c r="AF377" i="6"/>
  <c r="J377" i="6"/>
  <c r="AH376" i="6"/>
  <c r="AG376" i="6"/>
  <c r="AF376" i="6"/>
  <c r="J376" i="6"/>
  <c r="AH375" i="6"/>
  <c r="AG375" i="6"/>
  <c r="AF375" i="6"/>
  <c r="J375" i="6"/>
  <c r="AH374" i="6"/>
  <c r="AG374" i="6"/>
  <c r="AF374" i="6"/>
  <c r="J374" i="6"/>
  <c r="AH373" i="6"/>
  <c r="AG373" i="6"/>
  <c r="AF373" i="6"/>
  <c r="J373" i="6"/>
  <c r="AH372" i="6"/>
  <c r="AG372" i="6"/>
  <c r="AF372" i="6"/>
  <c r="J372" i="6"/>
  <c r="AH371" i="6"/>
  <c r="AG371" i="6"/>
  <c r="AF371" i="6"/>
  <c r="J371" i="6"/>
  <c r="AH370" i="6"/>
  <c r="AG370" i="6"/>
  <c r="AF370" i="6"/>
  <c r="J370" i="6"/>
  <c r="AH369" i="6"/>
  <c r="AG369" i="6"/>
  <c r="AF369" i="6"/>
  <c r="J369" i="6"/>
  <c r="AH368" i="6"/>
  <c r="AG368" i="6"/>
  <c r="AF368" i="6"/>
  <c r="J368" i="6"/>
  <c r="AH367" i="6"/>
  <c r="AG367" i="6"/>
  <c r="AF367" i="6"/>
  <c r="J367" i="6"/>
  <c r="AH366" i="6"/>
  <c r="AG366" i="6"/>
  <c r="AF366" i="6"/>
  <c r="J366" i="6"/>
  <c r="AH365" i="6"/>
  <c r="AG365" i="6"/>
  <c r="AF365" i="6"/>
  <c r="J365" i="6"/>
  <c r="AH364" i="6"/>
  <c r="AG364" i="6"/>
  <c r="AF364" i="6"/>
  <c r="J364" i="6"/>
  <c r="AH363" i="6"/>
  <c r="AG363" i="6"/>
  <c r="AF363" i="6"/>
  <c r="J363" i="6"/>
  <c r="AH362" i="6"/>
  <c r="AG362" i="6"/>
  <c r="AF362" i="6"/>
  <c r="J362" i="6"/>
  <c r="AH361" i="6"/>
  <c r="AG361" i="6"/>
  <c r="AF361" i="6"/>
  <c r="J361" i="6"/>
  <c r="AH360" i="6"/>
  <c r="AG360" i="6"/>
  <c r="AF360" i="6"/>
  <c r="J360" i="6"/>
  <c r="AH359" i="6"/>
  <c r="AG359" i="6"/>
  <c r="AF359" i="6"/>
  <c r="J359" i="6"/>
  <c r="AH358" i="6"/>
  <c r="AG358" i="6"/>
  <c r="AF358" i="6"/>
  <c r="J358" i="6"/>
  <c r="AH357" i="6"/>
  <c r="AG357" i="6"/>
  <c r="AF357" i="6"/>
  <c r="J357" i="6"/>
  <c r="AH356" i="6"/>
  <c r="AG356" i="6"/>
  <c r="AF356" i="6"/>
  <c r="J356" i="6"/>
  <c r="AH355" i="6"/>
  <c r="AG355" i="6"/>
  <c r="AF355" i="6"/>
  <c r="J355" i="6"/>
  <c r="AH354" i="6"/>
  <c r="AG354" i="6"/>
  <c r="AF354" i="6"/>
  <c r="J354" i="6"/>
  <c r="AH353" i="6"/>
  <c r="AG353" i="6"/>
  <c r="AF353" i="6"/>
  <c r="J353" i="6"/>
  <c r="AH352" i="6"/>
  <c r="AG352" i="6"/>
  <c r="AF352" i="6"/>
  <c r="J352" i="6"/>
  <c r="AH351" i="6"/>
  <c r="AG351" i="6"/>
  <c r="AF351" i="6"/>
  <c r="J351" i="6"/>
  <c r="AH350" i="6"/>
  <c r="AG350" i="6"/>
  <c r="AF350" i="6"/>
  <c r="J350" i="6"/>
  <c r="AH349" i="6"/>
  <c r="AG349" i="6"/>
  <c r="AF349" i="6"/>
  <c r="J349" i="6"/>
  <c r="AH348" i="6"/>
  <c r="AG348" i="6"/>
  <c r="AF348" i="6"/>
  <c r="J348" i="6"/>
  <c r="AH347" i="6"/>
  <c r="AG347" i="6"/>
  <c r="AF347" i="6"/>
  <c r="J347" i="6"/>
  <c r="AH346" i="6"/>
  <c r="AG346" i="6"/>
  <c r="AF346" i="6"/>
  <c r="J346" i="6"/>
  <c r="AH345" i="6"/>
  <c r="AG345" i="6"/>
  <c r="AF345" i="6"/>
  <c r="J345" i="6"/>
  <c r="AH344" i="6"/>
  <c r="AG344" i="6"/>
  <c r="AF344" i="6"/>
  <c r="J344" i="6"/>
  <c r="AH343" i="6"/>
  <c r="AG343" i="6"/>
  <c r="AF343" i="6"/>
  <c r="J343" i="6"/>
  <c r="AH342" i="6"/>
  <c r="AG342" i="6"/>
  <c r="AF342" i="6"/>
  <c r="J342" i="6"/>
  <c r="AH341" i="6"/>
  <c r="AG341" i="6"/>
  <c r="AF341" i="6"/>
  <c r="J341" i="6"/>
  <c r="AH340" i="6"/>
  <c r="AG340" i="6"/>
  <c r="AF340" i="6"/>
  <c r="J340" i="6"/>
  <c r="AH339" i="6"/>
  <c r="AG339" i="6"/>
  <c r="AF339" i="6"/>
  <c r="J339" i="6"/>
  <c r="AH338" i="6"/>
  <c r="AG338" i="6"/>
  <c r="AF338" i="6"/>
  <c r="J338" i="6"/>
  <c r="AH337" i="6"/>
  <c r="AG337" i="6"/>
  <c r="AF337" i="6"/>
  <c r="J337" i="6"/>
  <c r="AH336" i="6"/>
  <c r="AG336" i="6"/>
  <c r="AF336" i="6"/>
  <c r="J336" i="6"/>
  <c r="AH335" i="6"/>
  <c r="AG335" i="6"/>
  <c r="AF335" i="6"/>
  <c r="J335" i="6"/>
  <c r="AH334" i="6"/>
  <c r="AG334" i="6"/>
  <c r="AF334" i="6"/>
  <c r="J334" i="6"/>
  <c r="AH333" i="6"/>
  <c r="AG333" i="6"/>
  <c r="AF333" i="6"/>
  <c r="J333" i="6"/>
  <c r="AH332" i="6"/>
  <c r="AG332" i="6"/>
  <c r="AF332" i="6"/>
  <c r="J332" i="6"/>
  <c r="AH331" i="6"/>
  <c r="AG331" i="6"/>
  <c r="AF331" i="6"/>
  <c r="J331" i="6"/>
  <c r="AH330" i="6"/>
  <c r="AG330" i="6"/>
  <c r="AF330" i="6"/>
  <c r="J330" i="6"/>
  <c r="AH329" i="6"/>
  <c r="AG329" i="6"/>
  <c r="AF329" i="6"/>
  <c r="J329" i="6"/>
  <c r="AH328" i="6"/>
  <c r="AG328" i="6"/>
  <c r="AF328" i="6"/>
  <c r="J328" i="6"/>
  <c r="AH327" i="6"/>
  <c r="AG327" i="6"/>
  <c r="AF327" i="6"/>
  <c r="J327" i="6"/>
  <c r="AH326" i="6"/>
  <c r="AG326" i="6"/>
  <c r="AF326" i="6"/>
  <c r="J326" i="6"/>
  <c r="AH325" i="6"/>
  <c r="AG325" i="6"/>
  <c r="AF325" i="6"/>
  <c r="J325" i="6"/>
  <c r="AH324" i="6"/>
  <c r="AG324" i="6"/>
  <c r="AF324" i="6"/>
  <c r="J324" i="6"/>
  <c r="AH323" i="6"/>
  <c r="AG323" i="6"/>
  <c r="AF323" i="6"/>
  <c r="J323" i="6"/>
  <c r="AH322" i="6"/>
  <c r="AG322" i="6"/>
  <c r="AF322" i="6"/>
  <c r="J322" i="6"/>
  <c r="AH321" i="6"/>
  <c r="AG321" i="6"/>
  <c r="AF321" i="6"/>
  <c r="J321" i="6"/>
  <c r="AH320" i="6"/>
  <c r="AG320" i="6"/>
  <c r="AF320" i="6"/>
  <c r="J320" i="6"/>
  <c r="AH319" i="6"/>
  <c r="AG319" i="6"/>
  <c r="AF319" i="6"/>
  <c r="J319" i="6"/>
  <c r="AH318" i="6"/>
  <c r="AG318" i="6"/>
  <c r="AF318" i="6"/>
  <c r="J318" i="6"/>
  <c r="AH317" i="6"/>
  <c r="AG317" i="6"/>
  <c r="AF317" i="6"/>
  <c r="J317" i="6"/>
  <c r="AH316" i="6"/>
  <c r="AG316" i="6"/>
  <c r="AF316" i="6"/>
  <c r="J316" i="6"/>
  <c r="AH315" i="6"/>
  <c r="AG315" i="6"/>
  <c r="AF315" i="6"/>
  <c r="J315" i="6"/>
  <c r="AH314" i="6"/>
  <c r="AG314" i="6"/>
  <c r="AF314" i="6"/>
  <c r="J314" i="6"/>
  <c r="AH313" i="6"/>
  <c r="AG313" i="6"/>
  <c r="AF313" i="6"/>
  <c r="J313" i="6"/>
  <c r="AH312" i="6"/>
  <c r="AG312" i="6"/>
  <c r="AF312" i="6"/>
  <c r="J312" i="6"/>
  <c r="AH311" i="6"/>
  <c r="AG311" i="6"/>
  <c r="AF311" i="6"/>
  <c r="J311" i="6"/>
  <c r="AH310" i="6"/>
  <c r="AG310" i="6"/>
  <c r="AF310" i="6"/>
  <c r="J310" i="6"/>
  <c r="AH309" i="6"/>
  <c r="AG309" i="6"/>
  <c r="AF309" i="6"/>
  <c r="J309" i="6"/>
  <c r="AH308" i="6"/>
  <c r="AG308" i="6"/>
  <c r="AF308" i="6"/>
  <c r="J308" i="6"/>
  <c r="AH307" i="6"/>
  <c r="AG307" i="6"/>
  <c r="AF307" i="6"/>
  <c r="J307" i="6"/>
  <c r="AH306" i="6"/>
  <c r="AG306" i="6"/>
  <c r="AF306" i="6"/>
  <c r="J306" i="6"/>
  <c r="AH305" i="6"/>
  <c r="AG305" i="6"/>
  <c r="AF305" i="6"/>
  <c r="J305" i="6"/>
  <c r="AH304" i="6"/>
  <c r="AG304" i="6"/>
  <c r="AF304" i="6"/>
  <c r="J304" i="6"/>
  <c r="AH303" i="6"/>
  <c r="AG303" i="6"/>
  <c r="AF303" i="6"/>
  <c r="J303" i="6"/>
  <c r="AH302" i="6"/>
  <c r="AG302" i="6"/>
  <c r="AF302" i="6"/>
  <c r="J302" i="6"/>
  <c r="AH301" i="6"/>
  <c r="AG301" i="6"/>
  <c r="AF301" i="6"/>
  <c r="J301" i="6"/>
  <c r="AH300" i="6"/>
  <c r="AG300" i="6"/>
  <c r="AF300" i="6"/>
  <c r="J300" i="6"/>
  <c r="AH299" i="6"/>
  <c r="AG299" i="6"/>
  <c r="AF299" i="6"/>
  <c r="J299" i="6"/>
  <c r="AH298" i="6"/>
  <c r="AG298" i="6"/>
  <c r="AF298" i="6"/>
  <c r="J298" i="6"/>
  <c r="AH297" i="6"/>
  <c r="AG297" i="6"/>
  <c r="AF297" i="6"/>
  <c r="J297" i="6"/>
  <c r="AH296" i="6"/>
  <c r="AG296" i="6"/>
  <c r="AF296" i="6"/>
  <c r="J296" i="6"/>
  <c r="AH295" i="6"/>
  <c r="AG295" i="6"/>
  <c r="AF295" i="6"/>
  <c r="J295" i="6"/>
  <c r="AH294" i="6"/>
  <c r="AG294" i="6"/>
  <c r="AF294" i="6"/>
  <c r="J294" i="6"/>
  <c r="AH293" i="6"/>
  <c r="AG293" i="6"/>
  <c r="AF293" i="6"/>
  <c r="J293" i="6"/>
  <c r="AH292" i="6"/>
  <c r="AG292" i="6"/>
  <c r="AF292" i="6"/>
  <c r="J292" i="6"/>
  <c r="AH291" i="6"/>
  <c r="AG291" i="6"/>
  <c r="AF291" i="6"/>
  <c r="J291" i="6"/>
  <c r="AH290" i="6"/>
  <c r="AG290" i="6"/>
  <c r="AF290" i="6"/>
  <c r="J290" i="6"/>
  <c r="AH289" i="6"/>
  <c r="AG289" i="6"/>
  <c r="AF289" i="6"/>
  <c r="J289" i="6"/>
  <c r="AH288" i="6"/>
  <c r="AG288" i="6"/>
  <c r="AF288" i="6"/>
  <c r="J288" i="6"/>
  <c r="AH287" i="6"/>
  <c r="AG287" i="6"/>
  <c r="AF287" i="6"/>
  <c r="J287" i="6"/>
  <c r="AH286" i="6"/>
  <c r="AG286" i="6"/>
  <c r="AF286" i="6"/>
  <c r="J286" i="6"/>
  <c r="AH285" i="6"/>
  <c r="AG285" i="6"/>
  <c r="AF285" i="6"/>
  <c r="J285" i="6"/>
  <c r="AH284" i="6"/>
  <c r="AG284" i="6"/>
  <c r="AF284" i="6"/>
  <c r="J284" i="6"/>
  <c r="AH283" i="6"/>
  <c r="AG283" i="6"/>
  <c r="AF283" i="6"/>
  <c r="J283" i="6"/>
  <c r="AH282" i="6"/>
  <c r="AG282" i="6"/>
  <c r="AF282" i="6"/>
  <c r="J282" i="6"/>
  <c r="AH281" i="6"/>
  <c r="AG281" i="6"/>
  <c r="AF281" i="6"/>
  <c r="J281" i="6"/>
  <c r="AH280" i="6"/>
  <c r="AG280" i="6"/>
  <c r="AF280" i="6"/>
  <c r="J280" i="6"/>
  <c r="AH279" i="6"/>
  <c r="AG279" i="6"/>
  <c r="AF279" i="6"/>
  <c r="J279" i="6"/>
  <c r="AH278" i="6"/>
  <c r="AG278" i="6"/>
  <c r="AF278" i="6"/>
  <c r="J278" i="6"/>
  <c r="AH277" i="6"/>
  <c r="AG277" i="6"/>
  <c r="AF277" i="6"/>
  <c r="J277" i="6"/>
  <c r="AH276" i="6"/>
  <c r="AG276" i="6"/>
  <c r="AF276" i="6"/>
  <c r="J276" i="6"/>
  <c r="AH275" i="6"/>
  <c r="AG275" i="6"/>
  <c r="AF275" i="6"/>
  <c r="J275" i="6"/>
  <c r="AH274" i="6"/>
  <c r="AG274" i="6"/>
  <c r="AF274" i="6"/>
  <c r="J274" i="6"/>
  <c r="AH273" i="6"/>
  <c r="AG273" i="6"/>
  <c r="AF273" i="6"/>
  <c r="J273" i="6"/>
  <c r="AH272" i="6"/>
  <c r="AG272" i="6"/>
  <c r="AF272" i="6"/>
  <c r="J272" i="6"/>
  <c r="AH271" i="6"/>
  <c r="AG271" i="6"/>
  <c r="AF271" i="6"/>
  <c r="J271" i="6"/>
  <c r="AH270" i="6"/>
  <c r="AG270" i="6"/>
  <c r="AF270" i="6"/>
  <c r="J270" i="6"/>
  <c r="AH269" i="6"/>
  <c r="AG269" i="6"/>
  <c r="AF269" i="6"/>
  <c r="J269" i="6"/>
  <c r="AH268" i="6"/>
  <c r="AG268" i="6"/>
  <c r="AF268" i="6"/>
  <c r="J268" i="6"/>
  <c r="AH267" i="6"/>
  <c r="AG267" i="6"/>
  <c r="AF267" i="6"/>
  <c r="J267" i="6"/>
  <c r="AH266" i="6"/>
  <c r="AG266" i="6"/>
  <c r="AF266" i="6"/>
  <c r="J266" i="6"/>
  <c r="AH265" i="6"/>
  <c r="AG265" i="6"/>
  <c r="AF265" i="6"/>
  <c r="J265" i="6"/>
  <c r="AH264" i="6"/>
  <c r="AG264" i="6"/>
  <c r="AF264" i="6"/>
  <c r="J264" i="6"/>
  <c r="AH263" i="6"/>
  <c r="AG263" i="6"/>
  <c r="AF263" i="6"/>
  <c r="J263" i="6"/>
  <c r="AH262" i="6"/>
  <c r="AG262" i="6"/>
  <c r="AF262" i="6"/>
  <c r="J262" i="6"/>
  <c r="AH261" i="6"/>
  <c r="AG261" i="6"/>
  <c r="AF261" i="6"/>
  <c r="J261" i="6"/>
  <c r="AH260" i="6"/>
  <c r="AG260" i="6"/>
  <c r="AF260" i="6"/>
  <c r="J260" i="6"/>
  <c r="AH259" i="6"/>
  <c r="AG259" i="6"/>
  <c r="AF259" i="6"/>
  <c r="J259" i="6"/>
  <c r="AH258" i="6"/>
  <c r="AG258" i="6"/>
  <c r="AF258" i="6"/>
  <c r="J258" i="6"/>
  <c r="AH257" i="6"/>
  <c r="AG257" i="6"/>
  <c r="AF257" i="6"/>
  <c r="J257" i="6"/>
  <c r="AH256" i="6"/>
  <c r="AG256" i="6"/>
  <c r="AF256" i="6"/>
  <c r="J256" i="6"/>
  <c r="AH255" i="6"/>
  <c r="AG255" i="6"/>
  <c r="AF255" i="6"/>
  <c r="J255" i="6"/>
  <c r="AH254" i="6"/>
  <c r="AG254" i="6"/>
  <c r="AF254" i="6"/>
  <c r="J254" i="6"/>
  <c r="AH253" i="6"/>
  <c r="AG253" i="6"/>
  <c r="AF253" i="6"/>
  <c r="J253" i="6"/>
  <c r="AH252" i="6"/>
  <c r="AG252" i="6"/>
  <c r="AF252" i="6"/>
  <c r="J252" i="6"/>
  <c r="AH251" i="6"/>
  <c r="AG251" i="6"/>
  <c r="AF251" i="6"/>
  <c r="J251" i="6"/>
  <c r="AH250" i="6"/>
  <c r="AG250" i="6"/>
  <c r="AF250" i="6"/>
  <c r="J250" i="6"/>
  <c r="AH249" i="6"/>
  <c r="AG249" i="6"/>
  <c r="AF249" i="6"/>
  <c r="J249" i="6"/>
  <c r="AH248" i="6"/>
  <c r="AG248" i="6"/>
  <c r="AF248" i="6"/>
  <c r="J248" i="6"/>
  <c r="AH247" i="6"/>
  <c r="AG247" i="6"/>
  <c r="AF247" i="6"/>
  <c r="J247" i="6"/>
  <c r="AH246" i="6"/>
  <c r="AG246" i="6"/>
  <c r="AF246" i="6"/>
  <c r="J246" i="6"/>
  <c r="AH245" i="6"/>
  <c r="AG245" i="6"/>
  <c r="AF245" i="6"/>
  <c r="J245" i="6"/>
  <c r="AH244" i="6"/>
  <c r="AG244" i="6"/>
  <c r="AF244" i="6"/>
  <c r="J244" i="6"/>
  <c r="AH243" i="6"/>
  <c r="AG243" i="6"/>
  <c r="AF243" i="6"/>
  <c r="J243" i="6"/>
  <c r="AH242" i="6"/>
  <c r="AG242" i="6"/>
  <c r="AF242" i="6"/>
  <c r="J242" i="6"/>
  <c r="AH241" i="6"/>
  <c r="AG241" i="6"/>
  <c r="AF241" i="6"/>
  <c r="J241" i="6"/>
  <c r="AH240" i="6"/>
  <c r="AG240" i="6"/>
  <c r="AF240" i="6"/>
  <c r="J240" i="6"/>
  <c r="AH239" i="6"/>
  <c r="AG239" i="6"/>
  <c r="AF239" i="6"/>
  <c r="J239" i="6"/>
  <c r="AH238" i="6"/>
  <c r="AG238" i="6"/>
  <c r="AF238" i="6"/>
  <c r="J238" i="6"/>
  <c r="AH237" i="6"/>
  <c r="AG237" i="6"/>
  <c r="AF237" i="6"/>
  <c r="J237" i="6"/>
  <c r="AH236" i="6"/>
  <c r="AG236" i="6"/>
  <c r="AF236" i="6"/>
  <c r="J236" i="6"/>
  <c r="AH235" i="6"/>
  <c r="AG235" i="6"/>
  <c r="AF235" i="6"/>
  <c r="J235" i="6"/>
  <c r="AH234" i="6"/>
  <c r="AG234" i="6"/>
  <c r="AF234" i="6"/>
  <c r="J234" i="6"/>
  <c r="AH233" i="6"/>
  <c r="AG233" i="6"/>
  <c r="AF233" i="6"/>
  <c r="J233" i="6"/>
  <c r="AH232" i="6"/>
  <c r="AG232" i="6"/>
  <c r="AF232" i="6"/>
  <c r="J232" i="6"/>
  <c r="AH231" i="6"/>
  <c r="AG231" i="6"/>
  <c r="AF231" i="6"/>
  <c r="J231" i="6"/>
  <c r="AH230" i="6"/>
  <c r="AG230" i="6"/>
  <c r="AF230" i="6"/>
  <c r="J230" i="6"/>
  <c r="AH229" i="6"/>
  <c r="AG229" i="6"/>
  <c r="AF229" i="6"/>
  <c r="J229" i="6"/>
  <c r="AH228" i="6"/>
  <c r="AG228" i="6"/>
  <c r="AF228" i="6"/>
  <c r="J228" i="6"/>
  <c r="AH227" i="6"/>
  <c r="AG227" i="6"/>
  <c r="AF227" i="6"/>
  <c r="J227" i="6"/>
  <c r="AH226" i="6"/>
  <c r="AG226" i="6"/>
  <c r="AF226" i="6"/>
  <c r="J226" i="6"/>
  <c r="AH225" i="6"/>
  <c r="AG225" i="6"/>
  <c r="AF225" i="6"/>
  <c r="J225" i="6"/>
  <c r="AH224" i="6"/>
  <c r="AG224" i="6"/>
  <c r="AF224" i="6"/>
  <c r="J224" i="6"/>
  <c r="AH223" i="6"/>
  <c r="AG223" i="6"/>
  <c r="AF223" i="6"/>
  <c r="J223" i="6"/>
  <c r="AH222" i="6"/>
  <c r="AG222" i="6"/>
  <c r="AF222" i="6"/>
  <c r="J222" i="6"/>
  <c r="AH221" i="6"/>
  <c r="AG221" i="6"/>
  <c r="AF221" i="6"/>
  <c r="J221" i="6"/>
  <c r="AH220" i="6"/>
  <c r="AG220" i="6"/>
  <c r="AF220" i="6"/>
  <c r="J220" i="6"/>
  <c r="AH219" i="6"/>
  <c r="AG219" i="6"/>
  <c r="AF219" i="6"/>
  <c r="J219" i="6"/>
  <c r="AH218" i="6"/>
  <c r="AG218" i="6"/>
  <c r="AF218" i="6"/>
  <c r="J218" i="6"/>
  <c r="AH217" i="6"/>
  <c r="AG217" i="6"/>
  <c r="AF217" i="6"/>
  <c r="J217" i="6"/>
  <c r="AH216" i="6"/>
  <c r="AG216" i="6"/>
  <c r="AF216" i="6"/>
  <c r="J216" i="6"/>
  <c r="AH215" i="6"/>
  <c r="AG215" i="6"/>
  <c r="AF215" i="6"/>
  <c r="J215" i="6"/>
  <c r="AH214" i="6"/>
  <c r="AG214" i="6"/>
  <c r="AF214" i="6"/>
  <c r="J214" i="6"/>
  <c r="AH213" i="6"/>
  <c r="AG213" i="6"/>
  <c r="AF213" i="6"/>
  <c r="J213" i="6"/>
  <c r="AH212" i="6"/>
  <c r="AG212" i="6"/>
  <c r="AF212" i="6"/>
  <c r="J212" i="6"/>
  <c r="AH211" i="6"/>
  <c r="AG211" i="6"/>
  <c r="AF211" i="6"/>
  <c r="J211" i="6"/>
  <c r="AH210" i="6"/>
  <c r="AG210" i="6"/>
  <c r="AF210" i="6"/>
  <c r="J210" i="6"/>
  <c r="AH209" i="6"/>
  <c r="AG209" i="6"/>
  <c r="AF209" i="6"/>
  <c r="J209" i="6"/>
  <c r="AH208" i="6"/>
  <c r="AG208" i="6"/>
  <c r="AF208" i="6"/>
  <c r="J208" i="6"/>
  <c r="AH207" i="6"/>
  <c r="AG207" i="6"/>
  <c r="AF207" i="6"/>
  <c r="J207" i="6"/>
  <c r="AH206" i="6"/>
  <c r="AG206" i="6"/>
  <c r="AF206" i="6"/>
  <c r="J206" i="6"/>
  <c r="AH205" i="6"/>
  <c r="AG205" i="6"/>
  <c r="AF205" i="6"/>
  <c r="J205" i="6"/>
  <c r="AH204" i="6"/>
  <c r="AG204" i="6"/>
  <c r="AF204" i="6"/>
  <c r="J204" i="6"/>
  <c r="AH203" i="6"/>
  <c r="AG203" i="6"/>
  <c r="AF203" i="6"/>
  <c r="J203" i="6"/>
  <c r="AH202" i="6"/>
  <c r="AG202" i="6"/>
  <c r="AF202" i="6"/>
  <c r="J202" i="6"/>
  <c r="AH201" i="6"/>
  <c r="AG201" i="6"/>
  <c r="AF201" i="6"/>
  <c r="J201" i="6"/>
  <c r="AH200" i="6"/>
  <c r="AG200" i="6"/>
  <c r="AF200" i="6"/>
  <c r="J200" i="6"/>
  <c r="AH199" i="6"/>
  <c r="AG199" i="6"/>
  <c r="AF199" i="6"/>
  <c r="J199" i="6"/>
  <c r="AH198" i="6"/>
  <c r="AG198" i="6"/>
  <c r="AF198" i="6"/>
  <c r="J198" i="6"/>
  <c r="AH197" i="6"/>
  <c r="AG197" i="6"/>
  <c r="AF197" i="6"/>
  <c r="J197" i="6"/>
  <c r="AH196" i="6"/>
  <c r="AG196" i="6"/>
  <c r="AF196" i="6"/>
  <c r="J196" i="6"/>
  <c r="AH195" i="6"/>
  <c r="AG195" i="6"/>
  <c r="AF195" i="6"/>
  <c r="J195" i="6"/>
  <c r="AH194" i="6"/>
  <c r="AG194" i="6"/>
  <c r="AF194" i="6"/>
  <c r="J194" i="6"/>
  <c r="AH193" i="6"/>
  <c r="AG193" i="6"/>
  <c r="AF193" i="6"/>
  <c r="J193" i="6"/>
  <c r="AH192" i="6"/>
  <c r="AG192" i="6"/>
  <c r="AF192" i="6"/>
  <c r="J192" i="6"/>
  <c r="AH191" i="6"/>
  <c r="AG191" i="6"/>
  <c r="AF191" i="6"/>
  <c r="J191" i="6"/>
  <c r="AH190" i="6"/>
  <c r="AG190" i="6"/>
  <c r="AF190" i="6"/>
  <c r="J190" i="6"/>
  <c r="AH189" i="6"/>
  <c r="AG189" i="6"/>
  <c r="AF189" i="6"/>
  <c r="J189" i="6"/>
  <c r="AH188" i="6"/>
  <c r="AG188" i="6"/>
  <c r="AF188" i="6"/>
  <c r="J188" i="6"/>
  <c r="AH187" i="6"/>
  <c r="AG187" i="6"/>
  <c r="AF187" i="6"/>
  <c r="J187" i="6"/>
  <c r="AH186" i="6"/>
  <c r="AG186" i="6"/>
  <c r="AF186" i="6"/>
  <c r="J186" i="6"/>
  <c r="AH185" i="6"/>
  <c r="AG185" i="6"/>
  <c r="AF185" i="6"/>
  <c r="J185" i="6"/>
  <c r="AH184" i="6"/>
  <c r="AG184" i="6"/>
  <c r="AF184" i="6"/>
  <c r="J184" i="6"/>
  <c r="AH183" i="6"/>
  <c r="AG183" i="6"/>
  <c r="AF183" i="6"/>
  <c r="J183" i="6"/>
  <c r="AH182" i="6"/>
  <c r="AG182" i="6"/>
  <c r="AF182" i="6"/>
  <c r="J182" i="6"/>
  <c r="AH181" i="6"/>
  <c r="AG181" i="6"/>
  <c r="AF181" i="6"/>
  <c r="J181" i="6"/>
  <c r="AH180" i="6"/>
  <c r="AG180" i="6"/>
  <c r="AF180" i="6"/>
  <c r="J180" i="6"/>
  <c r="AH179" i="6"/>
  <c r="AG179" i="6"/>
  <c r="AF179" i="6"/>
  <c r="J179" i="6"/>
  <c r="AH178" i="6"/>
  <c r="AG178" i="6"/>
  <c r="AF178" i="6"/>
  <c r="J178" i="6"/>
  <c r="AH177" i="6"/>
  <c r="AG177" i="6"/>
  <c r="AF177" i="6"/>
  <c r="J177" i="6"/>
  <c r="AH176" i="6"/>
  <c r="AG176" i="6"/>
  <c r="AF176" i="6"/>
  <c r="J176" i="6"/>
  <c r="AH175" i="6"/>
  <c r="AG175" i="6"/>
  <c r="AF175" i="6"/>
  <c r="J175" i="6"/>
  <c r="AH174" i="6"/>
  <c r="AG174" i="6"/>
  <c r="AF174" i="6"/>
  <c r="J174" i="6"/>
  <c r="AH173" i="6"/>
  <c r="AG173" i="6"/>
  <c r="AF173" i="6"/>
  <c r="J173" i="6"/>
  <c r="AH172" i="6"/>
  <c r="AG172" i="6"/>
  <c r="AF172" i="6"/>
  <c r="J172" i="6"/>
  <c r="AH171" i="6"/>
  <c r="AG171" i="6"/>
  <c r="AF171" i="6"/>
  <c r="J171" i="6"/>
  <c r="AH170" i="6"/>
  <c r="AG170" i="6"/>
  <c r="AF170" i="6"/>
  <c r="J170" i="6"/>
  <c r="AH169" i="6"/>
  <c r="AG169" i="6"/>
  <c r="AF169" i="6"/>
  <c r="J169" i="6"/>
  <c r="AH168" i="6"/>
  <c r="AG168" i="6"/>
  <c r="AF168" i="6"/>
  <c r="J168" i="6"/>
  <c r="AH167" i="6"/>
  <c r="AG167" i="6"/>
  <c r="AF167" i="6"/>
  <c r="J167" i="6"/>
  <c r="AH166" i="6"/>
  <c r="AG166" i="6"/>
  <c r="AF166" i="6"/>
  <c r="J166" i="6"/>
  <c r="AH165" i="6"/>
  <c r="AG165" i="6"/>
  <c r="AF165" i="6"/>
  <c r="J165" i="6"/>
  <c r="AH164" i="6"/>
  <c r="AG164" i="6"/>
  <c r="AF164" i="6"/>
  <c r="J164" i="6"/>
  <c r="AH163" i="6"/>
  <c r="AG163" i="6"/>
  <c r="AF163" i="6"/>
  <c r="J163" i="6"/>
  <c r="AH162" i="6"/>
  <c r="AG162" i="6"/>
  <c r="AF162" i="6"/>
  <c r="J162" i="6"/>
  <c r="AH161" i="6"/>
  <c r="AG161" i="6"/>
  <c r="AF161" i="6"/>
  <c r="J161" i="6"/>
  <c r="AH160" i="6"/>
  <c r="AG160" i="6"/>
  <c r="AF160" i="6"/>
  <c r="J160" i="6"/>
  <c r="AH159" i="6"/>
  <c r="AG159" i="6"/>
  <c r="AF159" i="6"/>
  <c r="J159" i="6"/>
  <c r="AH158" i="6"/>
  <c r="AG158" i="6"/>
  <c r="AF158" i="6"/>
  <c r="J158" i="6"/>
  <c r="AH157" i="6"/>
  <c r="AG157" i="6"/>
  <c r="AF157" i="6"/>
  <c r="J157" i="6"/>
  <c r="AH156" i="6"/>
  <c r="AG156" i="6"/>
  <c r="AF156" i="6"/>
  <c r="J156" i="6"/>
  <c r="AH155" i="6"/>
  <c r="AG155" i="6"/>
  <c r="AF155" i="6"/>
  <c r="J155" i="6"/>
  <c r="AH154" i="6"/>
  <c r="AG154" i="6"/>
  <c r="AF154" i="6"/>
  <c r="J154" i="6"/>
  <c r="AH153" i="6"/>
  <c r="AG153" i="6"/>
  <c r="AF153" i="6"/>
  <c r="J153" i="6"/>
  <c r="AH152" i="6"/>
  <c r="AG152" i="6"/>
  <c r="AF152" i="6"/>
  <c r="J152" i="6"/>
  <c r="AH151" i="6"/>
  <c r="AG151" i="6"/>
  <c r="AF151" i="6"/>
  <c r="J151" i="6"/>
  <c r="AH150" i="6"/>
  <c r="AG150" i="6"/>
  <c r="AF150" i="6"/>
  <c r="J150" i="6"/>
  <c r="AH149" i="6"/>
  <c r="AG149" i="6"/>
  <c r="AF149" i="6"/>
  <c r="J149" i="6"/>
  <c r="AH148" i="6"/>
  <c r="AG148" i="6"/>
  <c r="AF148" i="6"/>
  <c r="J148" i="6"/>
  <c r="AH147" i="6"/>
  <c r="AG147" i="6"/>
  <c r="AF147" i="6"/>
  <c r="J147" i="6"/>
  <c r="AH146" i="6"/>
  <c r="AG146" i="6"/>
  <c r="AF146" i="6"/>
  <c r="J146" i="6"/>
  <c r="AH145" i="6"/>
  <c r="AG145" i="6"/>
  <c r="AF145" i="6"/>
  <c r="J145" i="6"/>
  <c r="AH144" i="6"/>
  <c r="AG144" i="6"/>
  <c r="AF144" i="6"/>
  <c r="J144" i="6"/>
  <c r="AH143" i="6"/>
  <c r="AG143" i="6"/>
  <c r="AF143" i="6"/>
  <c r="J143" i="6"/>
  <c r="AH142" i="6"/>
  <c r="AG142" i="6"/>
  <c r="AF142" i="6"/>
  <c r="J142" i="6"/>
  <c r="AH141" i="6"/>
  <c r="AG141" i="6"/>
  <c r="AF141" i="6"/>
  <c r="J141" i="6"/>
  <c r="AH140" i="6"/>
  <c r="AG140" i="6"/>
  <c r="AF140" i="6"/>
  <c r="J140" i="6"/>
  <c r="AH139" i="6"/>
  <c r="AG139" i="6"/>
  <c r="AF139" i="6"/>
  <c r="J139" i="6"/>
  <c r="AH138" i="6"/>
  <c r="AG138" i="6"/>
  <c r="AF138" i="6"/>
  <c r="J138" i="6"/>
  <c r="AH137" i="6"/>
  <c r="AG137" i="6"/>
  <c r="AF137" i="6"/>
  <c r="J137" i="6"/>
  <c r="AH136" i="6"/>
  <c r="AG136" i="6"/>
  <c r="AF136" i="6"/>
  <c r="J136" i="6"/>
  <c r="AH135" i="6"/>
  <c r="AG135" i="6"/>
  <c r="AF135" i="6"/>
  <c r="J135" i="6"/>
  <c r="AH134" i="6"/>
  <c r="AG134" i="6"/>
  <c r="AF134" i="6"/>
  <c r="J134" i="6"/>
  <c r="AH133" i="6"/>
  <c r="AG133" i="6"/>
  <c r="AF133" i="6"/>
  <c r="J133" i="6"/>
  <c r="AH132" i="6"/>
  <c r="AG132" i="6"/>
  <c r="AF132" i="6"/>
  <c r="J132" i="6"/>
  <c r="AH131" i="6"/>
  <c r="AG131" i="6"/>
  <c r="AF131" i="6"/>
  <c r="J131" i="6"/>
  <c r="AH130" i="6"/>
  <c r="AG130" i="6"/>
  <c r="AF130" i="6"/>
  <c r="J130" i="6"/>
  <c r="AH129" i="6"/>
  <c r="AG129" i="6"/>
  <c r="AF129" i="6"/>
  <c r="J129" i="6"/>
  <c r="AH128" i="6"/>
  <c r="AG128" i="6"/>
  <c r="AF128" i="6"/>
  <c r="J128" i="6"/>
  <c r="AH127" i="6"/>
  <c r="AG127" i="6"/>
  <c r="AF127" i="6"/>
  <c r="J127" i="6"/>
  <c r="AH126" i="6"/>
  <c r="AG126" i="6"/>
  <c r="AF126" i="6"/>
  <c r="J126" i="6"/>
  <c r="AH125" i="6"/>
  <c r="AG125" i="6"/>
  <c r="AF125" i="6"/>
  <c r="J125" i="6"/>
  <c r="AH124" i="6"/>
  <c r="AG124" i="6"/>
  <c r="AF124" i="6"/>
  <c r="J124" i="6"/>
  <c r="AH123" i="6"/>
  <c r="AG123" i="6"/>
  <c r="AF123" i="6"/>
  <c r="J123" i="6"/>
  <c r="AH122" i="6"/>
  <c r="AG122" i="6"/>
  <c r="AF122" i="6"/>
  <c r="J122" i="6"/>
  <c r="AH121" i="6"/>
  <c r="AG121" i="6"/>
  <c r="AF121" i="6"/>
  <c r="J121" i="6"/>
  <c r="AH120" i="6"/>
  <c r="AG120" i="6"/>
  <c r="AF120" i="6"/>
  <c r="J120" i="6"/>
  <c r="AH119" i="6"/>
  <c r="AG119" i="6"/>
  <c r="AF119" i="6"/>
  <c r="J119" i="6"/>
  <c r="AH118" i="6"/>
  <c r="AG118" i="6"/>
  <c r="AF118" i="6"/>
  <c r="J118" i="6"/>
  <c r="AH117" i="6"/>
  <c r="AG117" i="6"/>
  <c r="AF117" i="6"/>
  <c r="J117" i="6"/>
  <c r="AH116" i="6"/>
  <c r="AG116" i="6"/>
  <c r="AF116" i="6"/>
  <c r="J116" i="6"/>
  <c r="AH115" i="6"/>
  <c r="AG115" i="6"/>
  <c r="AF115" i="6"/>
  <c r="J115" i="6"/>
  <c r="AH114" i="6"/>
  <c r="AG114" i="6"/>
  <c r="AF114" i="6"/>
  <c r="J114" i="6"/>
  <c r="AH113" i="6"/>
  <c r="AG113" i="6"/>
  <c r="AF113" i="6"/>
  <c r="J113" i="6"/>
  <c r="AH112" i="6"/>
  <c r="AG112" i="6"/>
  <c r="AF112" i="6"/>
  <c r="J112" i="6"/>
  <c r="AH111" i="6"/>
  <c r="AG111" i="6"/>
  <c r="AF111" i="6"/>
  <c r="J111" i="6"/>
  <c r="AH110" i="6"/>
  <c r="AG110" i="6"/>
  <c r="AF110" i="6"/>
  <c r="J110" i="6"/>
  <c r="AH109" i="6"/>
  <c r="AG109" i="6"/>
  <c r="AF109" i="6"/>
  <c r="J109" i="6"/>
  <c r="AH108" i="6"/>
  <c r="AG108" i="6"/>
  <c r="AF108" i="6"/>
  <c r="J108" i="6"/>
  <c r="AH107" i="6"/>
  <c r="AG107" i="6"/>
  <c r="AF107" i="6"/>
  <c r="J107" i="6"/>
  <c r="AH106" i="6"/>
  <c r="AG106" i="6"/>
  <c r="AF106" i="6"/>
  <c r="J106" i="6"/>
  <c r="AH105" i="6"/>
  <c r="AG105" i="6"/>
  <c r="AF105" i="6"/>
  <c r="J105" i="6"/>
  <c r="AH104" i="6"/>
  <c r="AG104" i="6"/>
  <c r="AF104" i="6"/>
  <c r="J104" i="6"/>
  <c r="AH103" i="6"/>
  <c r="AG103" i="6"/>
  <c r="AF103" i="6"/>
  <c r="J103" i="6"/>
  <c r="AH102" i="6"/>
  <c r="AG102" i="6"/>
  <c r="AF102" i="6"/>
  <c r="J102" i="6"/>
  <c r="AH101" i="6"/>
  <c r="AG101" i="6"/>
  <c r="AF101" i="6"/>
  <c r="J101" i="6"/>
  <c r="AH100" i="6"/>
  <c r="AG100" i="6"/>
  <c r="AF100" i="6"/>
  <c r="J100" i="6"/>
  <c r="AH99" i="6"/>
  <c r="AG99" i="6"/>
  <c r="AF99" i="6"/>
  <c r="J99" i="6"/>
  <c r="AH98" i="6"/>
  <c r="AG98" i="6"/>
  <c r="AF98" i="6"/>
  <c r="J98" i="6"/>
  <c r="AH97" i="6"/>
  <c r="AG97" i="6"/>
  <c r="AF97" i="6"/>
  <c r="J97" i="6"/>
  <c r="AH96" i="6"/>
  <c r="AG96" i="6"/>
  <c r="AF96" i="6"/>
  <c r="J96" i="6"/>
  <c r="AH95" i="6"/>
  <c r="AG95" i="6"/>
  <c r="AF95" i="6"/>
  <c r="J95" i="6"/>
  <c r="AH94" i="6"/>
  <c r="AG94" i="6"/>
  <c r="AF94" i="6"/>
  <c r="J94" i="6"/>
  <c r="AH93" i="6"/>
  <c r="AG93" i="6"/>
  <c r="AF93" i="6"/>
  <c r="J93" i="6"/>
  <c r="AH92" i="6"/>
  <c r="AG92" i="6"/>
  <c r="AF92" i="6"/>
  <c r="J92" i="6"/>
  <c r="AH91" i="6"/>
  <c r="AG91" i="6"/>
  <c r="AF91" i="6"/>
  <c r="J91" i="6"/>
  <c r="AH90" i="6"/>
  <c r="AG90" i="6"/>
  <c r="AF90" i="6"/>
  <c r="J90" i="6"/>
  <c r="AH89" i="6"/>
  <c r="AG89" i="6"/>
  <c r="AF89" i="6"/>
  <c r="J89" i="6"/>
  <c r="AH88" i="6"/>
  <c r="AG88" i="6"/>
  <c r="AF88" i="6"/>
  <c r="J88" i="6"/>
  <c r="AH87" i="6"/>
  <c r="AG87" i="6"/>
  <c r="AF87" i="6"/>
  <c r="J87" i="6"/>
  <c r="AH86" i="6"/>
  <c r="AG86" i="6"/>
  <c r="AF86" i="6"/>
  <c r="J86" i="6"/>
  <c r="AH85" i="6"/>
  <c r="AG85" i="6"/>
  <c r="AF85" i="6"/>
  <c r="J85" i="6"/>
  <c r="AH84" i="6"/>
  <c r="AG84" i="6"/>
  <c r="AF84" i="6"/>
  <c r="J84" i="6"/>
  <c r="AH83" i="6"/>
  <c r="AG83" i="6"/>
  <c r="AF83" i="6"/>
  <c r="J83" i="6"/>
  <c r="AH82" i="6"/>
  <c r="AG82" i="6"/>
  <c r="AF82" i="6"/>
  <c r="J82" i="6"/>
  <c r="AH81" i="6"/>
  <c r="AG81" i="6"/>
  <c r="AF81" i="6"/>
  <c r="J81" i="6"/>
  <c r="AH80" i="6"/>
  <c r="AG80" i="6"/>
  <c r="AF80" i="6"/>
  <c r="J80" i="6"/>
  <c r="AH79" i="6"/>
  <c r="AG79" i="6"/>
  <c r="AF79" i="6"/>
  <c r="J79" i="6"/>
  <c r="AH78" i="6"/>
  <c r="AG78" i="6"/>
  <c r="AF78" i="6"/>
  <c r="J78" i="6"/>
  <c r="AH77" i="6"/>
  <c r="AG77" i="6"/>
  <c r="AF77" i="6"/>
  <c r="J77" i="6"/>
  <c r="AH76" i="6"/>
  <c r="AG76" i="6"/>
  <c r="AF76" i="6"/>
  <c r="J76" i="6"/>
  <c r="AH75" i="6"/>
  <c r="AG75" i="6"/>
  <c r="AF75" i="6"/>
  <c r="J75" i="6"/>
  <c r="AH74" i="6"/>
  <c r="AG74" i="6"/>
  <c r="AF74" i="6"/>
  <c r="J74" i="6"/>
  <c r="AH73" i="6"/>
  <c r="AG73" i="6"/>
  <c r="AF73" i="6"/>
  <c r="J73" i="6"/>
  <c r="AH72" i="6"/>
  <c r="AG72" i="6"/>
  <c r="AF72" i="6"/>
  <c r="J72" i="6"/>
  <c r="AH71" i="6"/>
  <c r="AG71" i="6"/>
  <c r="AF71" i="6"/>
  <c r="J71" i="6"/>
  <c r="AH70" i="6"/>
  <c r="AG70" i="6"/>
  <c r="AF70" i="6"/>
  <c r="J70" i="6"/>
  <c r="AH69" i="6"/>
  <c r="AG69" i="6"/>
  <c r="AF69" i="6"/>
  <c r="J69" i="6"/>
  <c r="AH68" i="6"/>
  <c r="AG68" i="6"/>
  <c r="AF68" i="6"/>
  <c r="J68" i="6"/>
  <c r="AH67" i="6"/>
  <c r="AG67" i="6"/>
  <c r="AF67" i="6"/>
  <c r="J67" i="6"/>
  <c r="AH66" i="6"/>
  <c r="AG66" i="6"/>
  <c r="AF66" i="6"/>
  <c r="J66" i="6"/>
  <c r="AH65" i="6"/>
  <c r="AG65" i="6"/>
  <c r="AF65" i="6"/>
  <c r="J65" i="6"/>
  <c r="AH64" i="6"/>
  <c r="AG64" i="6"/>
  <c r="AF64" i="6"/>
  <c r="J64" i="6"/>
  <c r="AH63" i="6"/>
  <c r="AG63" i="6"/>
  <c r="AF63" i="6"/>
  <c r="J63" i="6"/>
  <c r="AH62" i="6"/>
  <c r="AG62" i="6"/>
  <c r="AF62" i="6"/>
  <c r="J62" i="6"/>
  <c r="AH61" i="6"/>
  <c r="AG61" i="6"/>
  <c r="AF61" i="6"/>
  <c r="J61" i="6"/>
  <c r="AH60" i="6"/>
  <c r="AG60" i="6"/>
  <c r="AF60" i="6"/>
  <c r="J60" i="6"/>
  <c r="AH59" i="6"/>
  <c r="AG59" i="6"/>
  <c r="AF59" i="6"/>
  <c r="J59" i="6"/>
  <c r="AH58" i="6"/>
  <c r="AG58" i="6"/>
  <c r="AF58" i="6"/>
  <c r="J58" i="6"/>
  <c r="AH57" i="6"/>
  <c r="AG57" i="6"/>
  <c r="AF57" i="6"/>
  <c r="J57" i="6"/>
  <c r="AH56" i="6"/>
  <c r="AG56" i="6"/>
  <c r="AF56" i="6"/>
  <c r="J56" i="6"/>
  <c r="AH55" i="6"/>
  <c r="AG55" i="6"/>
  <c r="AF55" i="6"/>
  <c r="J55" i="6"/>
  <c r="AH54" i="6"/>
  <c r="AG54" i="6"/>
  <c r="AF54" i="6"/>
  <c r="J54" i="6"/>
  <c r="AH53" i="6"/>
  <c r="AG53" i="6"/>
  <c r="AF53" i="6"/>
  <c r="J53" i="6"/>
  <c r="AH52" i="6"/>
  <c r="AG52" i="6"/>
  <c r="AF52" i="6"/>
  <c r="J52" i="6"/>
  <c r="AH51" i="6"/>
  <c r="AG51" i="6"/>
  <c r="AF51" i="6"/>
  <c r="J51" i="6"/>
  <c r="AH50" i="6"/>
  <c r="AG50" i="6"/>
  <c r="AF50" i="6"/>
  <c r="J50" i="6"/>
  <c r="AH49" i="6"/>
  <c r="AG49" i="6"/>
  <c r="AF49" i="6"/>
  <c r="J49" i="6"/>
  <c r="AH48" i="6"/>
  <c r="AG48" i="6"/>
  <c r="AF48" i="6"/>
  <c r="J48" i="6"/>
  <c r="AH47" i="6"/>
  <c r="AG47" i="6"/>
  <c r="AF47" i="6"/>
  <c r="J47" i="6"/>
  <c r="AH46" i="6"/>
  <c r="AG46" i="6"/>
  <c r="AF46" i="6"/>
  <c r="J46" i="6"/>
  <c r="AH45" i="6"/>
  <c r="AG45" i="6"/>
  <c r="AF45" i="6"/>
  <c r="J45" i="6"/>
  <c r="AH44" i="6"/>
  <c r="AG44" i="6"/>
  <c r="AF44" i="6"/>
  <c r="J44" i="6"/>
  <c r="AH43" i="6"/>
  <c r="AG43" i="6"/>
  <c r="AF43" i="6"/>
  <c r="J43" i="6"/>
  <c r="AH42" i="6"/>
  <c r="AG42" i="6"/>
  <c r="AF42" i="6"/>
  <c r="J42" i="6"/>
  <c r="AH41" i="6"/>
  <c r="AG41" i="6"/>
  <c r="AF41" i="6"/>
  <c r="J41" i="6"/>
  <c r="AH40" i="6"/>
  <c r="AG40" i="6"/>
  <c r="AF40" i="6"/>
  <c r="J40" i="6"/>
  <c r="AH39" i="6"/>
  <c r="AG39" i="6"/>
  <c r="AF39" i="6"/>
  <c r="J39" i="6"/>
  <c r="AH38" i="6"/>
  <c r="AG38" i="6"/>
  <c r="AF38" i="6"/>
  <c r="J38" i="6"/>
  <c r="AH37" i="6"/>
  <c r="AG37" i="6"/>
  <c r="AF37" i="6"/>
  <c r="J37" i="6"/>
  <c r="AH36" i="6"/>
  <c r="AG36" i="6"/>
  <c r="AF36" i="6"/>
  <c r="J36" i="6"/>
  <c r="AH35" i="6"/>
  <c r="AG35" i="6"/>
  <c r="AF35" i="6"/>
  <c r="J35" i="6"/>
  <c r="AH34" i="6"/>
  <c r="AG34" i="6"/>
  <c r="AF34" i="6"/>
  <c r="J34" i="6"/>
  <c r="AH33" i="6"/>
  <c r="AG33" i="6"/>
  <c r="AF33" i="6"/>
  <c r="J33" i="6"/>
  <c r="AH32" i="6"/>
  <c r="AG32" i="6"/>
  <c r="AF32" i="6"/>
  <c r="J32" i="6"/>
  <c r="AH31" i="6"/>
  <c r="AG31" i="6"/>
  <c r="AF31" i="6"/>
  <c r="J31" i="6"/>
  <c r="AH30" i="6"/>
  <c r="AG30" i="6"/>
  <c r="AF30" i="6"/>
  <c r="J30" i="6"/>
  <c r="AH29" i="6"/>
  <c r="AG29" i="6"/>
  <c r="AF29" i="6"/>
  <c r="J29" i="6"/>
  <c r="AH28" i="6"/>
  <c r="AG28" i="6"/>
  <c r="AF28" i="6"/>
  <c r="J28" i="6"/>
  <c r="AH27" i="6"/>
  <c r="AG27" i="6"/>
  <c r="AF27" i="6"/>
  <c r="J27" i="6"/>
  <c r="AH26" i="6"/>
  <c r="AG26" i="6"/>
  <c r="AF26" i="6"/>
  <c r="J26" i="6"/>
  <c r="AH25" i="6"/>
  <c r="AG25" i="6"/>
  <c r="AF25" i="6"/>
  <c r="J25" i="6"/>
  <c r="AH24" i="6"/>
  <c r="AG24" i="6"/>
  <c r="AF24" i="6"/>
  <c r="J24" i="6"/>
  <c r="AH23" i="6"/>
  <c r="AG23" i="6"/>
  <c r="AF23" i="6"/>
  <c r="J23" i="6"/>
  <c r="AH22" i="6"/>
  <c r="AG22" i="6"/>
  <c r="AF22" i="6"/>
  <c r="J22" i="6"/>
  <c r="AH21" i="6"/>
  <c r="AG21" i="6"/>
  <c r="AF21" i="6"/>
  <c r="J21" i="6"/>
  <c r="AH20" i="6"/>
  <c r="AG20" i="6"/>
  <c r="AF20" i="6"/>
  <c r="J20" i="6"/>
  <c r="AH19" i="6"/>
  <c r="AG19" i="6"/>
  <c r="AF19" i="6"/>
  <c r="J19" i="6"/>
  <c r="AH18" i="6"/>
  <c r="AG18" i="6"/>
  <c r="AF18" i="6"/>
  <c r="J18" i="6"/>
  <c r="AH17" i="6"/>
  <c r="AG17" i="6"/>
  <c r="AF17" i="6"/>
  <c r="J17" i="6"/>
  <c r="AH16" i="6"/>
  <c r="AG16" i="6"/>
  <c r="AF16" i="6"/>
  <c r="J16" i="6"/>
  <c r="AH15" i="6"/>
  <c r="AG15" i="6"/>
  <c r="AF15" i="6"/>
  <c r="J15" i="6"/>
  <c r="AH14" i="6"/>
  <c r="AG14" i="6"/>
  <c r="AF14" i="6"/>
  <c r="J14" i="6"/>
  <c r="AH13" i="6"/>
  <c r="AG13" i="6"/>
  <c r="AF13" i="6"/>
  <c r="J13" i="6"/>
  <c r="AH12" i="6"/>
  <c r="AG12" i="6"/>
  <c r="AF12" i="6"/>
  <c r="J12" i="6"/>
  <c r="AH11" i="6"/>
  <c r="AG11" i="6"/>
  <c r="AF11" i="6"/>
  <c r="J11" i="6"/>
  <c r="AH10" i="6"/>
  <c r="AG10" i="6"/>
  <c r="AF10" i="6"/>
  <c r="J10" i="6"/>
  <c r="AH9" i="6"/>
  <c r="AG9" i="6"/>
  <c r="AF9" i="6"/>
  <c r="J9" i="6"/>
  <c r="AH8" i="6"/>
  <c r="AG8" i="6"/>
  <c r="AF8" i="6"/>
  <c r="J8" i="6"/>
</calcChain>
</file>

<file path=xl/sharedStrings.xml><?xml version="1.0" encoding="utf-8"?>
<sst xmlns="http://schemas.openxmlformats.org/spreadsheetml/2006/main" count="6733" uniqueCount="1166">
  <si>
    <t>Esportazione Mandati x SIOPE</t>
  </si>
  <si>
    <t>Creditore</t>
  </si>
  <si>
    <t>Codice CIG</t>
  </si>
  <si>
    <t>Numero Mandato</t>
  </si>
  <si>
    <t>Data Mandato</t>
  </si>
  <si>
    <t>Causale Mandato</t>
  </si>
  <si>
    <t>Codice Siope</t>
  </si>
  <si>
    <t>Descrizione Siope</t>
  </si>
  <si>
    <t>Importo Mandato</t>
  </si>
  <si>
    <t>Provvedimento Impegno</t>
  </si>
  <si>
    <t>Consip/Mepa</t>
  </si>
  <si>
    <t>di cui Acquisto Consip/Mepa</t>
  </si>
  <si>
    <t>Comune di DEMO</t>
  </si>
  <si>
    <t>Numero Giorni Pagamento Standard (D)</t>
  </si>
  <si>
    <t>Registrazione</t>
  </si>
  <si>
    <t>Documento</t>
  </si>
  <si>
    <t>Protocollo</t>
  </si>
  <si>
    <t>Area Gestione</t>
  </si>
  <si>
    <t>Capitolo di Bilancio</t>
  </si>
  <si>
    <t>Impegno</t>
  </si>
  <si>
    <t>Mandato</t>
  </si>
  <si>
    <t>Anno</t>
  </si>
  <si>
    <t>Progr.</t>
  </si>
  <si>
    <t>Data (A)</t>
  </si>
  <si>
    <t>Numero</t>
  </si>
  <si>
    <t>Data</t>
  </si>
  <si>
    <t>Descrizione</t>
  </si>
  <si>
    <t>Importo</t>
  </si>
  <si>
    <t>CIG</t>
  </si>
  <si>
    <t>Data (B)</t>
  </si>
  <si>
    <t>Ragione Sociale</t>
  </si>
  <si>
    <t>Partita IVA</t>
  </si>
  <si>
    <t>Codice Fiscale</t>
  </si>
  <si>
    <t>Codice</t>
  </si>
  <si>
    <t>Voce</t>
  </si>
  <si>
    <t>Capitolo</t>
  </si>
  <si>
    <t>Articolo</t>
  </si>
  <si>
    <t>Sub</t>
  </si>
  <si>
    <t>Data (C)</t>
  </si>
  <si>
    <t>Pagamento (C)</t>
  </si>
  <si>
    <t>(D)</t>
  </si>
  <si>
    <t>Estremi Calcolo D.L. 66/2014</t>
  </si>
  <si>
    <t>Diff. (F=C-E)</t>
  </si>
  <si>
    <t>Gg. Pag. (G)</t>
  </si>
  <si>
    <t>H=G o D</t>
  </si>
  <si>
    <t>Ricezione (E=B o A)</t>
  </si>
  <si>
    <t xml:space="preserve">Differenza </t>
  </si>
  <si>
    <t>Liquidazione</t>
  </si>
  <si>
    <t>Ritardi x Responsabilità Creditore</t>
  </si>
  <si>
    <t>Ricezione (A)</t>
  </si>
  <si>
    <t>Pagamento (B)</t>
  </si>
  <si>
    <t>Diff. (C=A-B)</t>
  </si>
  <si>
    <t>Gg. Pag. (E)</t>
  </si>
  <si>
    <t>F=E o D</t>
  </si>
  <si>
    <t>D.L. 66 / 2014 - Tempestività dei Pagamenti - Elenco Mandati senza Fatture</t>
  </si>
  <si>
    <t>D.L. 66 / 2014 - Tempestività dei Pagamenti - Elenco Fatture Pagate</t>
  </si>
  <si>
    <t>Data Scadenza (A)</t>
  </si>
  <si>
    <t>Data Pagamento (B)</t>
  </si>
  <si>
    <t>Importo Fattura (D)</t>
  </si>
  <si>
    <t>Differenza giorni (C=B-A)</t>
  </si>
  <si>
    <t>Indicatore Fattura (E=C X D)</t>
  </si>
  <si>
    <t>Dati Fattura</t>
  </si>
  <si>
    <t>Calcolo</t>
  </si>
  <si>
    <t>ESCLUDI DAL CALCOLO</t>
  </si>
  <si>
    <t>Importo Fattura</t>
  </si>
  <si>
    <t>IVA</t>
  </si>
  <si>
    <t>Scissione Pagamenti</t>
  </si>
  <si>
    <t>Importo Dovuto</t>
  </si>
  <si>
    <t>Data Scadenza</t>
  </si>
  <si>
    <t>Scadenza</t>
  </si>
  <si>
    <t>Ammontare Complessivo dei Debiti e Numero Imprese Creditrici</t>
  </si>
  <si>
    <t>Ammontare Complessivo dei Debiti</t>
  </si>
  <si>
    <t>Numero Imprese Creditrici</t>
  </si>
  <si>
    <t>Comune di Saluggia</t>
  </si>
  <si>
    <t>Tempestività dei Pagamenti - Elenco Fatture Pagate - Periodo 01/07/2018 - 30/09/2018</t>
  </si>
  <si>
    <t>02/07/2018</t>
  </si>
  <si>
    <t>0000003/PA</t>
  </si>
  <si>
    <t>18/06/2018</t>
  </si>
  <si>
    <t>Ripristino serramenti esterni e sostituzione serrature Centro Polivalente</t>
  </si>
  <si>
    <t>SI</t>
  </si>
  <si>
    <t/>
  </si>
  <si>
    <t>27/06/2018</t>
  </si>
  <si>
    <t>Angela serramenti sas di Angela geom. Enzo e C.</t>
  </si>
  <si>
    <t>04917650014</t>
  </si>
  <si>
    <t>Servizio tecnico LL.PP. - Manutenzioni Straordinarie - Manutenzioni Ordinarie - Gestione aree verdi</t>
  </si>
  <si>
    <t>03/07/2018</t>
  </si>
  <si>
    <t>27/07/2018</t>
  </si>
  <si>
    <t>6PA</t>
  </si>
  <si>
    <t>22/06/2018</t>
  </si>
  <si>
    <t>FORNITURA E POSA IN OPERA VETRI UGLASS X PALESTRONE-SALUGGIA</t>
  </si>
  <si>
    <t>Z3723DB66A</t>
  </si>
  <si>
    <t>25/06/2018</t>
  </si>
  <si>
    <t>VETRERIA GIARDINO di Giardino Francesca</t>
  </si>
  <si>
    <t>01927240026</t>
  </si>
  <si>
    <t>GRDFNC67P46E834P</t>
  </si>
  <si>
    <t>25/07/2018</t>
  </si>
  <si>
    <t>FATTPA 101_18</t>
  </si>
  <si>
    <t>29/06/2018</t>
  </si>
  <si>
    <t>ATTIVITA' DI SUPPURTO AMMINISTRATIVO E CONTABILE AREA TECNICA LAVORI PUBBLICI MANUTENZIONE</t>
  </si>
  <si>
    <t>Z8321603C0</t>
  </si>
  <si>
    <t>Num3raria s.r.l. Servizi Formazione Consulenze</t>
  </si>
  <si>
    <t>02625230020</t>
  </si>
  <si>
    <t>63 EL</t>
  </si>
  <si>
    <t>28/06/2018</t>
  </si>
  <si>
    <t>FORNITURA BIDONI</t>
  </si>
  <si>
    <t>Z7023DD286</t>
  </si>
  <si>
    <t>Mattiussi Ecologia spa</t>
  </si>
  <si>
    <t>01281780302</t>
  </si>
  <si>
    <t>31/07/2018</t>
  </si>
  <si>
    <t>2018    18/P</t>
  </si>
  <si>
    <t>AFFIDAMENTO DEI LAVORI DI SOSTITUZIONE, PRESSO IL CAMPO SPORTIVO COMUNALE DI VIA PONTE ROCCA, 33 A SALUGGIA (VC), DI N. 04 LAMPADE E DI N. 01 ALIMENTATORE AD ESSE COLLEGATO</t>
  </si>
  <si>
    <t>Z6A234E07E</t>
  </si>
  <si>
    <t>Testa Marco &amp; C. S.R.L.</t>
  </si>
  <si>
    <t>01499880027</t>
  </si>
  <si>
    <t>31/08/2018</t>
  </si>
  <si>
    <t>343 PA</t>
  </si>
  <si>
    <t>26/06/2018</t>
  </si>
  <si>
    <t>FATTURA MAGGIO</t>
  </si>
  <si>
    <t>ZC61E5527B</t>
  </si>
  <si>
    <t>ASSIST S.R.L.</t>
  </si>
  <si>
    <t>10596000017</t>
  </si>
  <si>
    <t>Area economico finanziaria - Gestione finanziaria - Contabile - Controllo - Tributi</t>
  </si>
  <si>
    <t>26/07/2018</t>
  </si>
  <si>
    <t>2710/E</t>
  </si>
  <si>
    <t>CEDOLINI GIUGNO</t>
  </si>
  <si>
    <t>ZEB1CC65C2</t>
  </si>
  <si>
    <t>INFORMA srl</t>
  </si>
  <si>
    <t>01540680038</t>
  </si>
  <si>
    <t>30/07/2018</t>
  </si>
  <si>
    <t>FATTPA 100_18</t>
  </si>
  <si>
    <t>Affidamento incarico di supporto specialistico a mezzo Trattativa privata.</t>
  </si>
  <si>
    <t>Z622165319</t>
  </si>
  <si>
    <t>05/07/2018</t>
  </si>
  <si>
    <t>FATTPA 16_18</t>
  </si>
  <si>
    <t>15/06/2018</t>
  </si>
  <si>
    <t>Z881D7C299</t>
  </si>
  <si>
    <t>RS di Rizzo Stefano</t>
  </si>
  <si>
    <t>07810980016</t>
  </si>
  <si>
    <t>RZZSFN76P25E379Y</t>
  </si>
  <si>
    <t>15/07/2018</t>
  </si>
  <si>
    <t>3</t>
  </si>
  <si>
    <t>asfaltatura di via Canal farini e Via San Sebastiano</t>
  </si>
  <si>
    <t>CO.VER. S.R.L.</t>
  </si>
  <si>
    <t>01230870063</t>
  </si>
  <si>
    <t>28/07/2018</t>
  </si>
  <si>
    <t>10</t>
  </si>
  <si>
    <t>30/05/2018</t>
  </si>
  <si>
    <t>IMPRESA VERARDI</t>
  </si>
  <si>
    <t>00160540068</t>
  </si>
  <si>
    <t>30/06/2018</t>
  </si>
  <si>
    <t>0150020180001120200</t>
  </si>
  <si>
    <t>20/06/2018</t>
  </si>
  <si>
    <t>B/Bollettazione</t>
  </si>
  <si>
    <t>Z9F22EEA76</t>
  </si>
  <si>
    <t>ASM VERCELLI S.P.A.</t>
  </si>
  <si>
    <t>01938630025</t>
  </si>
  <si>
    <t>06/07/2018</t>
  </si>
  <si>
    <t>20/07/2018</t>
  </si>
  <si>
    <t>2018/1167/2003/FE</t>
  </si>
  <si>
    <t>Fatturazione quota fissa mensile raccolta e trasporto anno 2018 - Mese di Giugno 2018 - SALVO CONGUAGLIO</t>
  </si>
  <si>
    <t>C.O.VE.VA.R.</t>
  </si>
  <si>
    <t>02274270020</t>
  </si>
  <si>
    <t>02/08/2018</t>
  </si>
  <si>
    <t>3/PA</t>
  </si>
  <si>
    <t>04/07/2018</t>
  </si>
  <si>
    <t>Fornitura e posa climatizzatori</t>
  </si>
  <si>
    <t>ZD323F7179</t>
  </si>
  <si>
    <t>DOMENICO TAVAGLIONE</t>
  </si>
  <si>
    <t>02290270020</t>
  </si>
  <si>
    <t>TVGDNC60C09G487A</t>
  </si>
  <si>
    <t>04/08/2018</t>
  </si>
  <si>
    <t>5/PA</t>
  </si>
  <si>
    <t>LAVORI AMBULATORIO MEDICO</t>
  </si>
  <si>
    <t>Z0F21AD15E</t>
  </si>
  <si>
    <t>16E</t>
  </si>
  <si>
    <t>Riqualificazione area quaglino - REALIZZAZIONE RECINZIONE TEMPORANEA</t>
  </si>
  <si>
    <t>Z2223E6C06</t>
  </si>
  <si>
    <t>RATTALINO SCAVI s.r.l. a socio unico</t>
  </si>
  <si>
    <t>08131730015</t>
  </si>
  <si>
    <t>8201055635</t>
  </si>
  <si>
    <t>Attrav. Idrico TORINO-MILANO KM 38+254 E KM 38+755 TORINO-RHO-(MILANO) TR0995-TR0997</t>
  </si>
  <si>
    <t>Rete Ferroviaria Italiana S.p.A. - Socie ta' con socio unico</t>
  </si>
  <si>
    <t>01008081000</t>
  </si>
  <si>
    <t>01585570581</t>
  </si>
  <si>
    <t>21/08/2018</t>
  </si>
  <si>
    <t>8201056185</t>
  </si>
  <si>
    <t>Attrav. Fogna TORINO - MILANO KM 38+090 TORINO-RHO-(MILANO) TR0995-TR0997</t>
  </si>
  <si>
    <t>2018    13/P</t>
  </si>
  <si>
    <t>31/03/2018</t>
  </si>
  <si>
    <t>VERIFICHE DI LEGGE IMPIANTI ELETTRICI</t>
  </si>
  <si>
    <t>Z9E1E6DF93</t>
  </si>
  <si>
    <t>04/04/2018</t>
  </si>
  <si>
    <t>31/05/2018</t>
  </si>
  <si>
    <t>Z5423ED7AO</t>
  </si>
  <si>
    <t>4/PA</t>
  </si>
  <si>
    <t>LAVORI IMPIANTISTICI</t>
  </si>
  <si>
    <t>ZAB0FB263F</t>
  </si>
  <si>
    <t>LAVORI EDILI AGGIUNTIVI AMBULATORIO MEDICO</t>
  </si>
  <si>
    <t>06/06/2018</t>
  </si>
  <si>
    <t>M.M. Milano Muratori srl</t>
  </si>
  <si>
    <t>10801330019</t>
  </si>
  <si>
    <t>11220</t>
  </si>
  <si>
    <t>ACQUISTO VOLUMI PER BIBLIOTECA</t>
  </si>
  <si>
    <t>Z71229C319</t>
  </si>
  <si>
    <t>Leggere Srl</t>
  </si>
  <si>
    <t>02511020162</t>
  </si>
  <si>
    <t>Area Amministrativa affari generali e affari sociali - Organizzazione generale dell'Amministrazione</t>
  </si>
  <si>
    <t>11/07/2018</t>
  </si>
  <si>
    <t>05/08/2018</t>
  </si>
  <si>
    <t>000270/PA</t>
  </si>
  <si>
    <t>CONVENZIONE PER LA GESTIONE DEL PUNTO PRELIEVI E DI ULTERIORI SERVIZI DI ASSISTENZA SANITARIA</t>
  </si>
  <si>
    <t>Don Dattrino Vittorio spa</t>
  </si>
  <si>
    <t>02040010023</t>
  </si>
  <si>
    <t>09/07/2018</t>
  </si>
  <si>
    <t>7400029417</t>
  </si>
  <si>
    <t>PASTI A VOI SERVITI NEL PERIODO SOPRA INDICATO</t>
  </si>
  <si>
    <t>5114651785</t>
  </si>
  <si>
    <t>Sodexo Italia spa</t>
  </si>
  <si>
    <t>00805980158</t>
  </si>
  <si>
    <t>08/08/2018</t>
  </si>
  <si>
    <t>7400029416</t>
  </si>
  <si>
    <t>7400029415</t>
  </si>
  <si>
    <t>2791/E</t>
  </si>
  <si>
    <t>FATTURA IMMEDIATA ELETTRONICA</t>
  </si>
  <si>
    <t>1830028232</t>
  </si>
  <si>
    <t>GESTIONE IMPIANTI DI PUBBLICA ILLUMINAZIONE</t>
  </si>
  <si>
    <t>Z0B023E7EB</t>
  </si>
  <si>
    <t>ENEL SOLE srl</t>
  </si>
  <si>
    <t>05999811002</t>
  </si>
  <si>
    <t>02322600541</t>
  </si>
  <si>
    <t>19/08/2018</t>
  </si>
  <si>
    <t>1830028231</t>
  </si>
  <si>
    <t>PA 166/2018</t>
  </si>
  <si>
    <t>SERVIZIO DI PULIZIA MESE DI MAGGIO 2018</t>
  </si>
  <si>
    <t>ZED1EEE852</t>
  </si>
  <si>
    <t>B.a.m.r. Srl</t>
  </si>
  <si>
    <t>03024070272</t>
  </si>
  <si>
    <t>03/08/2018</t>
  </si>
  <si>
    <t>10/07/2018</t>
  </si>
  <si>
    <t>127/2018</t>
  </si>
  <si>
    <t>30/04/2018</t>
  </si>
  <si>
    <t>SERVIZIO DI PULIZIA MESE DI APRILE 2018</t>
  </si>
  <si>
    <t>14/05/2018</t>
  </si>
  <si>
    <t>13/06/2018</t>
  </si>
  <si>
    <t>PA 165/2018</t>
  </si>
  <si>
    <t>PA  000413</t>
  </si>
  <si>
    <t>CASA DELL'ACQUA SALUGGIA ED IN FRAZIONE S.ANTONINO - SERVIZIO DI SANIFICAZIONE E MANUTENZIONE CON FORNITURA DI CO2 ED ANALISI DI AUTOCONTROLLO</t>
  </si>
  <si>
    <t>ZC51E4D4B6</t>
  </si>
  <si>
    <t>DKR Drinkatering srl</t>
  </si>
  <si>
    <t>11131370154</t>
  </si>
  <si>
    <t>4_PA-18</t>
  </si>
  <si>
    <t>07/07/2018</t>
  </si>
  <si>
    <t>prestazioni tecniche</t>
  </si>
  <si>
    <t>Fiorito Emanuele</t>
  </si>
  <si>
    <t>02346550029</t>
  </si>
  <si>
    <t>FRTMNL80P19C665L</t>
  </si>
  <si>
    <t>Z1522E5388</t>
  </si>
  <si>
    <t>2/PA</t>
  </si>
  <si>
    <t>07/05/2018</t>
  </si>
  <si>
    <t>Affidamento servizio di sgombero neve tsagione 2017/2018</t>
  </si>
  <si>
    <t>Z8221391F1</t>
  </si>
  <si>
    <t>BOGGIO PIETRO EMILIANO</t>
  </si>
  <si>
    <t>01426480024</t>
  </si>
  <si>
    <t>BGGPRM54M10H725C</t>
  </si>
  <si>
    <t>21 P2</t>
  </si>
  <si>
    <t>Fattura Cliente</t>
  </si>
  <si>
    <t>Coop. Sociale Orso</t>
  </si>
  <si>
    <t>05338190019</t>
  </si>
  <si>
    <t>10/11/2018</t>
  </si>
  <si>
    <t>FATTPA 71_18</t>
  </si>
  <si>
    <t>ACQUISTO LIBRI - PROGETTO 'NATI PER LEGGERE'</t>
  </si>
  <si>
    <t>Libridea di Saponaro Giuseppe</t>
  </si>
  <si>
    <t>08708600013</t>
  </si>
  <si>
    <t>SPNGPP51P16L049L</t>
  </si>
  <si>
    <t>0180758</t>
  </si>
  <si>
    <t>NOLEGGIO FOTOCOPIATORI - TELEFAX E ASSISTENZA STAMPANTI. ACQUISTO SUL M.E.P.A. IMPEGNO DI SPESA.</t>
  </si>
  <si>
    <t>ZC512538D7</t>
  </si>
  <si>
    <t>SYSTEM3 S.R.L.</t>
  </si>
  <si>
    <t>02538760014</t>
  </si>
  <si>
    <t>0180759</t>
  </si>
  <si>
    <t>0180821</t>
  </si>
  <si>
    <t>NOLEGGIO STAMAPANTE AD AGHI AD USO ANAGRAFE. INTEGRAZIONE DETERMINAZIONE N. 61/15</t>
  </si>
  <si>
    <t>Z611C2127A</t>
  </si>
  <si>
    <t>0180822</t>
  </si>
  <si>
    <t>assistenza 2018</t>
  </si>
  <si>
    <t>ZC021725BE</t>
  </si>
  <si>
    <t>2816/E</t>
  </si>
  <si>
    <t>30/08/2018</t>
  </si>
  <si>
    <t>12/07/2018</t>
  </si>
  <si>
    <t>FATTPA 6_18</t>
  </si>
  <si>
    <t>08/06/2018</t>
  </si>
  <si>
    <t>LAVORI DI MANUTENZIONE DELLE AREE VERDI INDIVIDUATE NEL TERRITORIO COMUNALE DEL CAPOLUOGO E DELLA FRAZIONE SANT'ANTONINO</t>
  </si>
  <si>
    <t>Z172315E90</t>
  </si>
  <si>
    <t>area verde di luca manzoni</t>
  </si>
  <si>
    <t>02163970029</t>
  </si>
  <si>
    <t>MNZLCU72B09L750I</t>
  </si>
  <si>
    <t>FATTPA 7_18</t>
  </si>
  <si>
    <t>PA  000423</t>
  </si>
  <si>
    <t>CASA DELL'ACQUA SALUGGIA ED IN FRAZIONE S.ANTONINO -  SERVIZIO DI SANIFICAZIONE E MANUTENZIONE CON FORNITURA DI CO2 ED ANALISI DI AUTOCONTROLLO</t>
  </si>
  <si>
    <t>AI12144277</t>
  </si>
  <si>
    <t>TELEFONIA MOBILE GIUGNO 2018</t>
  </si>
  <si>
    <t>Z5B21AA32E</t>
  </si>
  <si>
    <t>Vodafone Omnitel B.V.</t>
  </si>
  <si>
    <t>08539010010</t>
  </si>
  <si>
    <t>Area di vigilanza - Polizia Municipale e Amministrativa</t>
  </si>
  <si>
    <t>16/07/2018</t>
  </si>
  <si>
    <t>FATTPA 1_18</t>
  </si>
  <si>
    <t>29/05/2018</t>
  </si>
  <si>
    <t>LAVORI DI ASFALTATURA STRADE ED AREE COMUNALI.  AFFIDAMENTO DI INCARICO PROFESSIONALE PER REDAZIONE PROGETTO PRELIMINARE, DEFINITIVO, ESECUTIVO, DIREZIONE LAVORI. (Somma Impegnate nell'Esercizio 2015 da riscrivere nell'Esercizio 2016) (Somma Impegnate nel</t>
  </si>
  <si>
    <t>Z48167254B</t>
  </si>
  <si>
    <t>Barberis Roberta</t>
  </si>
  <si>
    <t>BRBRRT84R62C665J</t>
  </si>
  <si>
    <t>BARBERIS ROBERTA</t>
  </si>
  <si>
    <t>00050728880</t>
  </si>
  <si>
    <t>*</t>
  </si>
  <si>
    <t>6180114124</t>
  </si>
  <si>
    <t>IT001E00352266 GIUGNO_2018 IT001E00352266 VIA_CANALE FARINI_SN_13040_SALUGGIA</t>
  </si>
  <si>
    <t>7310514AFD</t>
  </si>
  <si>
    <t>13/07/2018</t>
  </si>
  <si>
    <t>Nova AEG S.p.A.</t>
  </si>
  <si>
    <t>02616630022</t>
  </si>
  <si>
    <t>13/08/2018</t>
  </si>
  <si>
    <t>6180111394</t>
  </si>
  <si>
    <t>IT001E04613126 GIUGNO_2018 IT001E04613126 VIA_PONTE ROCCA_SN_13040_SALUGGIA</t>
  </si>
  <si>
    <t>6180111538</t>
  </si>
  <si>
    <t>IT001E04927743 GIUGNO_2018 IT001E04927743 VIA_PONTE ROCCA_SN_13040_SALUGGIA</t>
  </si>
  <si>
    <t>6180111555</t>
  </si>
  <si>
    <t>IT001E04613124 GIUGNO_2018 IT001E04613124 VIA_PONTE ROCCA_17_13040_SALUGGIA</t>
  </si>
  <si>
    <t>6180114125</t>
  </si>
  <si>
    <t>IT001E01886870 GIUGNO_2018 IT001E01886870 VIA_FIANDESIO_SN_13040_SALUGGIA</t>
  </si>
  <si>
    <t>6180114126</t>
  </si>
  <si>
    <t>IT001E02043686 GIUGNO_2018 IT001E02043686 VIA_DON CARRA_32_13040_SALUGGIA</t>
  </si>
  <si>
    <t>6180114127</t>
  </si>
  <si>
    <t>IT001E02437293 GIUGNO_2018 IT001E02437293 LOCALITA_BENNE_SN_13040_SALUGGIA</t>
  </si>
  <si>
    <t>6180114128</t>
  </si>
  <si>
    <t>IT001E02456141 GIUGNO_2018 IT001E02456141 VIA_DON CARRA_146_13040_SALUGGIA</t>
  </si>
  <si>
    <t>6180114129</t>
  </si>
  <si>
    <t>IT001E02477107 GIUGNO_2018 IT001E02477107 VIA_SAN GIACOMO_SN_13040_SALUGGIA</t>
  </si>
  <si>
    <t>6180114130</t>
  </si>
  <si>
    <t>IT001E02477108 GIUGNO_2018 IT001E02477108 VIA_SAN GIACOMO_SN_13040_SALUGGIA</t>
  </si>
  <si>
    <t>6180114131</t>
  </si>
  <si>
    <t>IT001E02477110 GIUGNO_2018 IT001E02477110 VIA_SAN GIOVANNI_SN_13040_SALUGGIA</t>
  </si>
  <si>
    <t>6180114132</t>
  </si>
  <si>
    <t>IT001E02514987 GIUGNO_2018 IT001E02514987 VIA_GAMENTTO_SN_13040_SALUGGIA</t>
  </si>
  <si>
    <t>6180114133</t>
  </si>
  <si>
    <t>IT001E02644905 GIUGNO_2018 IT001E02644905 VIA_PONTE ROCCA_SN_13040_SALUGGIA</t>
  </si>
  <si>
    <t>6180114134</t>
  </si>
  <si>
    <t>IT001E02648078 GIUGNO_2018 IT001E02648078 VIA_PONTE ROCCA_SN_13040_SALUGGIA</t>
  </si>
  <si>
    <t>6180114135</t>
  </si>
  <si>
    <t>IT001E04613111 GIUGNO_2018 IT001E04613111 PIAZZA_DONATO_SN_13040_SALUGGIA</t>
  </si>
  <si>
    <t>6180114136</t>
  </si>
  <si>
    <t>IT001E04613112 GIUGNO_2018 IT001E04613112 PIAZZA_PARROCCHIALE_SN_13040_SALUGGIA</t>
  </si>
  <si>
    <t>6180114137</t>
  </si>
  <si>
    <t>IT001E04613113 GIUGNO_2018 IT001E04613113 VIA_COMOTTO_3_13040_SALUGGIA</t>
  </si>
  <si>
    <t>6180114138</t>
  </si>
  <si>
    <t>IT001E04613114 GIUGNO_2018 IT001E04613114 VIA_CIGLIANO_11_13040_SALUGGIA</t>
  </si>
  <si>
    <t>6180114139</t>
  </si>
  <si>
    <t>IT001E04613115 GIUGNO_2018 IT001E04613115 VIA_XXV APRILE_SN_13040_SALUGGIA</t>
  </si>
  <si>
    <t>6180114140</t>
  </si>
  <si>
    <t>IT001E04613116 GIUGNO_2018 IT001E04613116 VIA_REDIPUGLIA_SN_13040_SALUGGIA</t>
  </si>
  <si>
    <t>6180114141</t>
  </si>
  <si>
    <t>IT001E04613117 GIUGNO_2018 IT001E04613117 VIA_REDIPUGLIA_SN_13040_SALUGGIA</t>
  </si>
  <si>
    <t>6180114142</t>
  </si>
  <si>
    <t>IT001E04613118 GIUGNO_2018 IT001E04613118 VIA_REDIPUGLIA_SN_13040_SALUGGIA</t>
  </si>
  <si>
    <t>6180114143</t>
  </si>
  <si>
    <t>IT001E04613119 GIUGNO_2018 IT001E04613119 PIAZZA_DONATO_SNC_13040_SALUGGIA</t>
  </si>
  <si>
    <t>6180114144</t>
  </si>
  <si>
    <t>IT001E04613120 GIUGNO_2018 IT001E04613120 PIAZZA_DONATO_SN_13040_SALUGGIA</t>
  </si>
  <si>
    <t>6180114146</t>
  </si>
  <si>
    <t>IT001E04613125 GIUGNO_2018 IT001E04613125 VIA_PONTE ROCCA_15_13040_SALUGGIA</t>
  </si>
  <si>
    <t>6180114147</t>
  </si>
  <si>
    <t>IT001E04613127 GIUGNO_2018 IT001E04613127 VIA_PONTE ROCCA_SN_13040_SALUGGIA</t>
  </si>
  <si>
    <t>6180114148</t>
  </si>
  <si>
    <t>IT001E04613128 GIUGNO_2018 IT001E04613128 VIA_PONTE ROCCA_SN_13040_SALUGGIA</t>
  </si>
  <si>
    <t>6180114149</t>
  </si>
  <si>
    <t>IT001E04613129 GIUGNO_2018 IT001E04613129 VIA_CARRA_SN_13040_SALUGGIA</t>
  </si>
  <si>
    <t>6180114150</t>
  </si>
  <si>
    <t>IT001E04613131 GIUGNO_2018 IT001E04613131 VIA_SENATOR FALDELLA_SN_13040_SALUGGIA</t>
  </si>
  <si>
    <t>6180114151</t>
  </si>
  <si>
    <t>IT001E04613133 GIUGNO_2018 IT001E04613133 VIA_SENATOR FALDELLA_SN_13040_SALUGGIA</t>
  </si>
  <si>
    <t>6180114153</t>
  </si>
  <si>
    <t>IT001E04622058 GIUGNO_2018 IT001E04622058 VIA_DON CARRA_49 BIS_13040_SALUGGIA</t>
  </si>
  <si>
    <t>6180114154</t>
  </si>
  <si>
    <t>IT001E04927739 GIUGNO_2018 IT001E04927739 PIAZZA_PARROCCHIALE_SN_13040_SALUGGIA</t>
  </si>
  <si>
    <t>6180114155</t>
  </si>
  <si>
    <t>IT001E04927740 GIUGNO_2018 IT001E04927740 VIA_XXV APRILE_26_13040_SALUGGIA</t>
  </si>
  <si>
    <t>6180114156</t>
  </si>
  <si>
    <t>IT001E04927741 GIUGNO_2018 IT001E04927741 LARGO_STAZIONE_SN_13040_SALUGGIA</t>
  </si>
  <si>
    <t>6180114157</t>
  </si>
  <si>
    <t>IT001E04927742 GIUGNO_2018 IT001E04927742 PIAZZA_MUNICIPIO_SN_13040_SALUGGIA</t>
  </si>
  <si>
    <t>6180114158</t>
  </si>
  <si>
    <t>IT001E04927744 GIUGNO_2018 IT001E04927744 VIA_PONTE ROCCA_SN_13040_SALUGGIA</t>
  </si>
  <si>
    <t>6180114159</t>
  </si>
  <si>
    <t>IT001E04927745 GIUGNO_2018 IT001E04927745 VIA_PONTE ROCCA_SN_13040_SALUGGIA</t>
  </si>
  <si>
    <t>6180114160</t>
  </si>
  <si>
    <t>IT001E04927746 GIUGNO_2018 IT001E04927746 VIA_DON CARRA_SN_13040_SALUGGIA</t>
  </si>
  <si>
    <t>6180114161</t>
  </si>
  <si>
    <t>IT001E04927747 GIUGNO_2018 IT001E04927747 VIA_DON CARRA_SN_13040_SALUGGIA</t>
  </si>
  <si>
    <t>6180114162</t>
  </si>
  <si>
    <t>IT001E04927748 GIUGNO_2018 IT001E04927748 VIA_DELLAMULA_SN_13040_SALUGGIA</t>
  </si>
  <si>
    <t>6180114163</t>
  </si>
  <si>
    <t>IT001E04927749 GIUGNO_2018 IT001E04927749 VIA_DELLAMULA_SN_13040_SALUGGIA</t>
  </si>
  <si>
    <t>6180114164</t>
  </si>
  <si>
    <t>IT001E00468290 GIUGNO_2018 IT001E00468290 VIA_FIANDESIO_SN_13040_SALUGGIA</t>
  </si>
  <si>
    <t>6180114165</t>
  </si>
  <si>
    <t>IT001E02900490 GIUGNO_2018 IT001E02900490 VIA_CIGLIANO_12_13040_SALUGGIA</t>
  </si>
  <si>
    <t>6180114166</t>
  </si>
  <si>
    <t>IT001E02426740 GIUGNO_2018 IT001E02426740 LARGO_STAZIONE_SN_13040_SALUGGIA</t>
  </si>
  <si>
    <t>6180114167</t>
  </si>
  <si>
    <t>IT001E02426739 GIUGNO_2018 IT001E02426739 LARGO_STAZIONE_SN_13040_SALUGGIA</t>
  </si>
  <si>
    <t>6180114168</t>
  </si>
  <si>
    <t>IT001E02437256 GIUGNO_2018 IT001E02437256 VIA_SENATOR GIOVANNI FALDELLA_SN_13040_SALUGGIA</t>
  </si>
  <si>
    <t>6180110188</t>
  </si>
  <si>
    <t>IT001E04613122 GIUGNO_2018 IT001E04613122 PIAZZA_MUNICIPIO_SN_13040_SALUGGIA</t>
  </si>
  <si>
    <t>6180114145</t>
  </si>
  <si>
    <t>IT001E04613121 GIUGNO_2018 IT001E04613121 PIAZZA_MUNICIPIO_SN_13040_SALUGGIA</t>
  </si>
  <si>
    <t>6180114152</t>
  </si>
  <si>
    <t>IT001E04613134 GIUGNO_2018 IT001E04613134 VIA_SENATOR FALDELLA_SN_13040_SALUGGIA</t>
  </si>
  <si>
    <t>029760080504028</t>
  </si>
  <si>
    <t>FORNITURA ENERGIA ELETTRICA - PUBBLICA ILLUMINAZIONE</t>
  </si>
  <si>
    <t>SERVIZIO ELETTRICO NAZIONALE - SERVIZIO DI MAGGIOR TUTELA</t>
  </si>
  <si>
    <t>09633951000</t>
  </si>
  <si>
    <t>15/08/2018</t>
  </si>
  <si>
    <t>029760320714228</t>
  </si>
  <si>
    <t>004811181614</t>
  </si>
  <si>
    <t>Enel Energia spa</t>
  </si>
  <si>
    <t>06655971007</t>
  </si>
  <si>
    <t>12/08/2018</t>
  </si>
  <si>
    <t>17/07/2018</t>
  </si>
  <si>
    <t>01308/M</t>
  </si>
  <si>
    <t>RiscoCoattivo Rimborso spese postali 2018 Comune di SALUGGIA</t>
  </si>
  <si>
    <t>ZOB1786F5B</t>
  </si>
  <si>
    <t>Postetributi S.c.p.a.</t>
  </si>
  <si>
    <t>08886671000</t>
  </si>
  <si>
    <t>11/08/2018</t>
  </si>
  <si>
    <t>8718237187</t>
  </si>
  <si>
    <t>Spese postali 2016 - 2017 - 2018</t>
  </si>
  <si>
    <t>Poste Italiane S.p.A. - Società con socio unico</t>
  </si>
  <si>
    <t>01114601006</t>
  </si>
  <si>
    <t>97103880585</t>
  </si>
  <si>
    <t>107PA</t>
  </si>
  <si>
    <t>MANUTENZIONE ORDINARIA 2° SEMESTRE - COMUNE DI SALUGGIA</t>
  </si>
  <si>
    <t>ZBC1C170B7</t>
  </si>
  <si>
    <t>De Zuani Ascensori</t>
  </si>
  <si>
    <t>01970520027</t>
  </si>
  <si>
    <t>108PA</t>
  </si>
  <si>
    <t>GESTIONE SIM 2° SEMESTRE 2018 - COMUNE DI SALUGGIA (990153)</t>
  </si>
  <si>
    <t>000002-2018-PA</t>
  </si>
  <si>
    <t>LAVORI DI CONSOLIDAMENTO PRESSO IL CIMITERO DEL CAPOLUOGO ED INTERVENTI EDILI PER INFRASTRUTTURE COMUNALI</t>
  </si>
  <si>
    <t>ZD223942BA</t>
  </si>
  <si>
    <t>POTENZA GIUSEPPE</t>
  </si>
  <si>
    <t>01919770022</t>
  </si>
  <si>
    <t>PTNGPP74D23G942J</t>
  </si>
  <si>
    <t>PA03_18</t>
  </si>
  <si>
    <t>AGGIORNAMENTO RILIEVO TOPOGRAFICO</t>
  </si>
  <si>
    <t>Z15106EA04</t>
  </si>
  <si>
    <t>Roasio geom. Piercarlo</t>
  </si>
  <si>
    <t>02279970046</t>
  </si>
  <si>
    <t>RSOPCR64M23D205L</t>
  </si>
  <si>
    <t>01/08/2018</t>
  </si>
  <si>
    <t>19/07/2018</t>
  </si>
  <si>
    <t>2018   941/S</t>
  </si>
  <si>
    <t>GESTIONE CENTRO ESTIVO COMUNALE E PRE-SCUOLA ANNO 2018, DA AFFIDARE AI SENSI DELL'ART. 36 COMMA 2, LETT. A  DEL D.LGS. N. 50/16 - DETERMINAZIONE A CONTRARRE</t>
  </si>
  <si>
    <t>COOP. SOCIALE ALE.MAR. ONLUS</t>
  </si>
  <si>
    <t>01956990186</t>
  </si>
  <si>
    <t>141 PS</t>
  </si>
  <si>
    <t>18/07/2018</t>
  </si>
  <si>
    <t>Z8A20C230C</t>
  </si>
  <si>
    <t>18/11/2018</t>
  </si>
  <si>
    <t>7180076337</t>
  </si>
  <si>
    <t>FORNITURA GAS - IMMOBILI VARI</t>
  </si>
  <si>
    <t>Z63229B48A</t>
  </si>
  <si>
    <t>Azienda Energia e  Gas Soc.Coop.</t>
  </si>
  <si>
    <t>00488490012</t>
  </si>
  <si>
    <t>10/08/2018</t>
  </si>
  <si>
    <t>7180076338</t>
  </si>
  <si>
    <t>TELEFONIA FISSA - IMMOBILI VARI</t>
  </si>
  <si>
    <t>7180076339</t>
  </si>
  <si>
    <t>FORNITURA GAS - CAMPO SPORTIVO</t>
  </si>
  <si>
    <t>7180076374</t>
  </si>
  <si>
    <t>7X02217825</t>
  </si>
  <si>
    <t>14/06/2018</t>
  </si>
  <si>
    <t>4BIM 2018</t>
  </si>
  <si>
    <t>Telecom Italia spa</t>
  </si>
  <si>
    <t>00488410010</t>
  </si>
  <si>
    <t>23/07/2018</t>
  </si>
  <si>
    <t>6180121493</t>
  </si>
  <si>
    <t>IT001E04638689 GIUGNO_2018 IT001E04638689 VIA_PARROCCHIA_SB   B_13043_SALUGGIA</t>
  </si>
  <si>
    <t>20/08/2018</t>
  </si>
  <si>
    <t>6180121494</t>
  </si>
  <si>
    <t>IT001E04638688 GIUGNO_2018 IT001E04638688 PIAZZA_PARROCCHIALE_SN_13042_SALUGGIA</t>
  </si>
  <si>
    <t>6180121489</t>
  </si>
  <si>
    <t>IT001E04613130 GIUGNO_2018 IT001E04613130 VIA_DON CARRA_SN_13040_SALUGGIA</t>
  </si>
  <si>
    <t>6180121490</t>
  </si>
  <si>
    <t>IT001E02437292 GIUGNO_2018 IT001E02437292 VIA_CIGLIANO_SN_13040_SALUGGIA</t>
  </si>
  <si>
    <t>6180121491</t>
  </si>
  <si>
    <t>IT001E08599566 GIUGNO_2018 IT001E08599566 PIAZZA_MUNICIPIO_SN_13040_SALUGGIA</t>
  </si>
  <si>
    <t>6180121492</t>
  </si>
  <si>
    <t>IT001E04638690 GIUGNO_2018 IT001E04638690 VIA_PARROCCHIA_SN_13044_SALUGGIA</t>
  </si>
  <si>
    <t>24/07/2018</t>
  </si>
  <si>
    <t>148/00</t>
  </si>
  <si>
    <t>fornitura e l'installazione di n. 2 climatizzatori privi di unità esterna, comprensivi dell'allaccio alle reti tecnologiche e delle necessarie opere edilizie</t>
  </si>
  <si>
    <t>Z2823ED97E</t>
  </si>
  <si>
    <t>A+energia S.r.l.</t>
  </si>
  <si>
    <t>10131710013</t>
  </si>
  <si>
    <t>17/08/2018</t>
  </si>
  <si>
    <t>0150020180001131000</t>
  </si>
  <si>
    <t>5 PA</t>
  </si>
  <si>
    <t>attrezzature ludiche per scuole</t>
  </si>
  <si>
    <t>Z2A23DEDBD</t>
  </si>
  <si>
    <t>MATTEJA MAURO</t>
  </si>
  <si>
    <t>01815640022</t>
  </si>
  <si>
    <t>MTTMRA65A20L750Z</t>
  </si>
  <si>
    <t>25/08/2018</t>
  </si>
  <si>
    <t>Lavori edili per realizzazione servizio campo sportivo del capoluogo</t>
  </si>
  <si>
    <t>ZBF2182560</t>
  </si>
  <si>
    <t>ANANIA AMERIGO</t>
  </si>
  <si>
    <t>02081310027</t>
  </si>
  <si>
    <t>NNAMRG80T21I308Z</t>
  </si>
  <si>
    <t>02 P.A.</t>
  </si>
  <si>
    <t>Servizio di sgombero neve, spargimento sale e manutenzione strade comunali stagione 2017/2018</t>
  </si>
  <si>
    <t>LUIGI BONO</t>
  </si>
  <si>
    <t>02115620029</t>
  </si>
  <si>
    <t>BNOLGU73M09C665J</t>
  </si>
  <si>
    <t>0004500514</t>
  </si>
  <si>
    <t>FATTURA</t>
  </si>
  <si>
    <t>ZEC19BAC81</t>
  </si>
  <si>
    <t>Soluzione srl</t>
  </si>
  <si>
    <t>03139650984</t>
  </si>
  <si>
    <t>210/2018</t>
  </si>
  <si>
    <t>SERVIZIO DI PULIZIA MESE DI GIUGNO 2018</t>
  </si>
  <si>
    <t>22/08/2018</t>
  </si>
  <si>
    <t>FATTPA 5_18</t>
  </si>
  <si>
    <t>Attività di supporto all'Area LL.PP.</t>
  </si>
  <si>
    <t>Z132182614</t>
  </si>
  <si>
    <t>Prelle Antonello</t>
  </si>
  <si>
    <t>01973060021</t>
  </si>
  <si>
    <t>PRLNNL63S21E379J</t>
  </si>
  <si>
    <t>3355/E</t>
  </si>
  <si>
    <t>FATTURA DIFFERITA ELETTRONICA</t>
  </si>
  <si>
    <t>3399/E</t>
  </si>
  <si>
    <t>8180017056</t>
  </si>
  <si>
    <t>FORNITURA GAS - BIBLIOTECA</t>
  </si>
  <si>
    <t>27/08/2018</t>
  </si>
  <si>
    <t>8180017057</t>
  </si>
  <si>
    <t>FORNITURA GAS - SCUOLA ELEMENTARE</t>
  </si>
  <si>
    <t>8180017058</t>
  </si>
  <si>
    <t>FORNITURA GAS - MENSA SCOLASTICA</t>
  </si>
  <si>
    <t>8180017059</t>
  </si>
  <si>
    <t>8180017060</t>
  </si>
  <si>
    <t>8180017061</t>
  </si>
  <si>
    <t>8180017062</t>
  </si>
  <si>
    <t>FORNITURA GAS - UFFICI COMUNALI</t>
  </si>
  <si>
    <t>8180017063</t>
  </si>
  <si>
    <t>FORNITURA GAS - PALAZZETTO DELLO SPORT</t>
  </si>
  <si>
    <t>8180017064</t>
  </si>
  <si>
    <t>8180017065</t>
  </si>
  <si>
    <t>8180017066</t>
  </si>
  <si>
    <t>8180017072</t>
  </si>
  <si>
    <t>1830033471</t>
  </si>
  <si>
    <t>19/09/2018</t>
  </si>
  <si>
    <t>1830033470</t>
  </si>
  <si>
    <t>FATTPA 125_18</t>
  </si>
  <si>
    <t>392 PA</t>
  </si>
  <si>
    <t>29/08/2018</t>
  </si>
  <si>
    <t>11/98</t>
  </si>
  <si>
    <t>FORNITURA CARBURANTE SCUOLABUS GIUGNO 2018</t>
  </si>
  <si>
    <t>Z0321AA203</t>
  </si>
  <si>
    <t>Lacadè srl</t>
  </si>
  <si>
    <t>02497270021</t>
  </si>
  <si>
    <t>FORNI</t>
  </si>
  <si>
    <t>FORNITURA CARBURANTE AUTOVETTURE POLIZIA MUNICIPALE GIUGNO 2018</t>
  </si>
  <si>
    <t>Z0A21AA0F5</t>
  </si>
  <si>
    <t>2018    25/P</t>
  </si>
  <si>
    <t>Collegamenti per posa climatizzatori</t>
  </si>
  <si>
    <t>30/09/2018</t>
  </si>
  <si>
    <t>2018    24/P</t>
  </si>
  <si>
    <t>MANUTENZIONE E ADEGUAMENTO IMPIANTI</t>
  </si>
  <si>
    <t>2018    26/P</t>
  </si>
  <si>
    <t>MANUTENZIONE IMPIANTI</t>
  </si>
  <si>
    <t>0000002/PA</t>
  </si>
  <si>
    <t>ADEGUAMENTO INFISSI ESTERNI PRESSO "CASA MIGLIETTA", DI PROPRIETA' COMUNALE, IN FRAZIONE S. ANTONINO VIA CIGLIANO n.12</t>
  </si>
  <si>
    <t>ADEGUAMENTO INFISSI ESTERNI PRESSO "CASA MIGLIETTA", DI PROPRIETA' COMUNALE, IN FRAZIONE S. ANTONINO VIA CIGLIANO n.12 - AFFIDAMENTO LAVORI ALLA DITTA "ANGELA SERRAMENTI DI ANGELA GEOM. ENZO &amp; C. s.a.s." CON SEDE A CARAVINO.</t>
  </si>
  <si>
    <t>Z9B229E302</t>
  </si>
  <si>
    <t>Opere di predisposizione collegamento fognatura campo sportivo Opere di predisposizione collegamento fognatura campo sportivo</t>
  </si>
  <si>
    <t>FATTPA 8_18</t>
  </si>
  <si>
    <t>AREA VERDE DI LUCA MANZONI</t>
  </si>
  <si>
    <t>9/PA</t>
  </si>
  <si>
    <t>AMPLIAMENTO IMPIANTO DI CONDIZIONAMENTO UFFICI NUOVA SEDE COMUNALE-EX CINEMA</t>
  </si>
  <si>
    <t>IMPIANTI ELETTRICI ESSENNE &amp; C. S.A.S.</t>
  </si>
  <si>
    <t>01932320029</t>
  </si>
  <si>
    <t>36E</t>
  </si>
  <si>
    <t>FORNITURA ESTINTORI</t>
  </si>
  <si>
    <t>S.A.R.E.M. SRL</t>
  </si>
  <si>
    <t>02471380028</t>
  </si>
  <si>
    <t>164/00</t>
  </si>
  <si>
    <t>intervento presso la biblioteca</t>
  </si>
  <si>
    <t>26/08/2018</t>
  </si>
  <si>
    <t>2018/1263/2003/FE</t>
  </si>
  <si>
    <t>Fatturazione smaltimenti mese di maggio 2018</t>
  </si>
  <si>
    <t>PA  000430</t>
  </si>
  <si>
    <t>Case dell'Acqua di Saluggia e Fraz. Sant'Antonio. Interventi tecnici:  N. 436/N N. 437/N N. 438/N del 04/07/18 Saluggia N. 435/N N. 439/N N. 440/N del 04/07/18 Saluggia Fraz. Sant'Antonino</t>
  </si>
  <si>
    <t>38</t>
  </si>
  <si>
    <t>Interventi di derattizzazione presso gli stabili comunali</t>
  </si>
  <si>
    <t>ECOLOGICA di Vaudagna Pier Antonio</t>
  </si>
  <si>
    <t>01987370028</t>
  </si>
  <si>
    <t>1830037846</t>
  </si>
  <si>
    <t>Riqualificazione area quaglino</t>
  </si>
  <si>
    <t>29/09/2018</t>
  </si>
  <si>
    <t>PA6</t>
  </si>
  <si>
    <t>sostituzione infissi</t>
  </si>
  <si>
    <t>01/09/2018</t>
  </si>
  <si>
    <t>00025/01</t>
  </si>
  <si>
    <t>INTERVENTI DI SCAVO E REINTERRO PRESSO I CIMITERI COMUNALI</t>
  </si>
  <si>
    <t>ZA621B4B72</t>
  </si>
  <si>
    <t>NOVA COOP SOCIETA' COOPERATIVA SOCIALE</t>
  </si>
  <si>
    <t>02359810021</t>
  </si>
  <si>
    <t>00032/01</t>
  </si>
  <si>
    <t>16/08/2018</t>
  </si>
  <si>
    <t>FATTPA 126_18</t>
  </si>
  <si>
    <t>25/G</t>
  </si>
  <si>
    <t>FORNITURA RIF. PROT. N. 6210 DEL 21.06.2018
NUM. DETERMINAZIONE 74/2018
NUM. DELL'IMPEGNO 298 E 299
NS. OFF. N 457
CIG Z1424104EE</t>
  </si>
  <si>
    <t>P.V.S.  S.P.A. PEREGO VITTORIO SANITARI</t>
  </si>
  <si>
    <t>06532250153</t>
  </si>
  <si>
    <t>0000231</t>
  </si>
  <si>
    <t>FATTURA DI VENDITA</t>
  </si>
  <si>
    <t>Z6223D1C4E</t>
  </si>
  <si>
    <t>Nuova Radar Coop scrl</t>
  </si>
  <si>
    <t>00415670280</t>
  </si>
  <si>
    <t>DOPPIA</t>
  </si>
  <si>
    <t>8718258494</t>
  </si>
  <si>
    <t>Fattura Elettronica relativa all'Identificativo Rendiconto 2098317067</t>
  </si>
  <si>
    <t>06/08/2018</t>
  </si>
  <si>
    <t>PJ00138452</t>
  </si>
  <si>
    <t>Carburante autovetture ufficio LL.PP</t>
  </si>
  <si>
    <t>Z601789F67</t>
  </si>
  <si>
    <t>05/06/2018</t>
  </si>
  <si>
    <t>kuwait Petroleum Italia spa</t>
  </si>
  <si>
    <t>00891951006</t>
  </si>
  <si>
    <t>00435970587</t>
  </si>
  <si>
    <t>36PA/50</t>
  </si>
  <si>
    <t>Contributo mensile gestione asilo nido Arcobaleno (giugno 2018) - CIG 6755979A3B</t>
  </si>
  <si>
    <t>6755979A3B</t>
  </si>
  <si>
    <t>Il Grillo Parlante SRL</t>
  </si>
  <si>
    <t>08069130014</t>
  </si>
  <si>
    <t>PJ00142576</t>
  </si>
  <si>
    <t>14/08/2018</t>
  </si>
  <si>
    <t>1/A/2018</t>
  </si>
  <si>
    <t>Numero della determinazione: 36/2018 - Numero Impegni: 213</t>
  </si>
  <si>
    <t>Ambulatorio Veterinario Dott. Savio e Dr.ssa Capra</t>
  </si>
  <si>
    <t>01857960023</t>
  </si>
  <si>
    <t>01/E</t>
  </si>
  <si>
    <t>interventi su attrezzature comunali</t>
  </si>
  <si>
    <t>ZC12489ACE</t>
  </si>
  <si>
    <t>CARLINO MAURO</t>
  </si>
  <si>
    <t>01761260023</t>
  </si>
  <si>
    <t>CRLMRA70E03C680B</t>
  </si>
  <si>
    <t>09/08/2018</t>
  </si>
  <si>
    <t>0180895</t>
  </si>
  <si>
    <t>0180896</t>
  </si>
  <si>
    <t>0180956</t>
  </si>
  <si>
    <t>assistenza fotocopiatrici</t>
  </si>
  <si>
    <t>7400033974</t>
  </si>
  <si>
    <t>07/09/2018</t>
  </si>
  <si>
    <t>2018  1130/S</t>
  </si>
  <si>
    <t>8A00564961</t>
  </si>
  <si>
    <t>5BIM 2018</t>
  </si>
  <si>
    <t>ZD1216343A</t>
  </si>
  <si>
    <t>31/10/2018</t>
  </si>
  <si>
    <t>8A00564988</t>
  </si>
  <si>
    <t>8A00565133</t>
  </si>
  <si>
    <t>8A00565293</t>
  </si>
  <si>
    <t>8A00565878</t>
  </si>
  <si>
    <t>8A00565880</t>
  </si>
  <si>
    <t>8A00565990</t>
  </si>
  <si>
    <t>8A00566249</t>
  </si>
  <si>
    <t>8A00566443</t>
  </si>
  <si>
    <t>8A00570054</t>
  </si>
  <si>
    <t>8A00569875</t>
  </si>
  <si>
    <t>8A00569788</t>
  </si>
  <si>
    <t>8A00569608</t>
  </si>
  <si>
    <t>8A00569422</t>
  </si>
  <si>
    <t>8A00566687</t>
  </si>
  <si>
    <t>8A00566727</t>
  </si>
  <si>
    <t>8A00567464</t>
  </si>
  <si>
    <t>8A00567673</t>
  </si>
  <si>
    <t>8A00567675</t>
  </si>
  <si>
    <t>8A00568672</t>
  </si>
  <si>
    <t>004811405227</t>
  </si>
  <si>
    <t>15/09/2018</t>
  </si>
  <si>
    <t>004811407902</t>
  </si>
  <si>
    <t>004811407903</t>
  </si>
  <si>
    <t>209/208</t>
  </si>
  <si>
    <t>288/2018</t>
  </si>
  <si>
    <t>pulizie luglio</t>
  </si>
  <si>
    <t>6180137021</t>
  </si>
  <si>
    <t>IT001E04613114 LUGLIO_2018 IT001E04613114 VIA_CIGLIANO_11_13040_SALUGGIA</t>
  </si>
  <si>
    <t>10/09/2018</t>
  </si>
  <si>
    <t>6180131999</t>
  </si>
  <si>
    <t>IT001E00352266 LUGLIO_2018 IT001E00352266 VIA_CANALE FARINI_SN_13040_SALUGGIA</t>
  </si>
  <si>
    <t>8180017296</t>
  </si>
  <si>
    <t>14/09/2018</t>
  </si>
  <si>
    <t>8180017297</t>
  </si>
  <si>
    <t>8180017298</t>
  </si>
  <si>
    <t>8180017299</t>
  </si>
  <si>
    <t>FORNITURA GAS - SCUOLA MEDIA</t>
  </si>
  <si>
    <t>8180017300</t>
  </si>
  <si>
    <t>8180017301</t>
  </si>
  <si>
    <t>8180017302</t>
  </si>
  <si>
    <t>8180017303</t>
  </si>
  <si>
    <t>8180017304</t>
  </si>
  <si>
    <t>8180017305</t>
  </si>
  <si>
    <t>8180017306</t>
  </si>
  <si>
    <t>8180017312</t>
  </si>
  <si>
    <t>6180131905</t>
  </si>
  <si>
    <t>IT001E02437256 LUGLIO_2018 IT001E02437256 VIA_SENATOR GIOVANNI FALDELLA_SN_13040_SALUGGIA</t>
  </si>
  <si>
    <t>6180131907</t>
  </si>
  <si>
    <t>IT001E02426739 LUGLIO_2018 IT001E02426739 LARGO_STAZIONE_SN_13040_SALUGGIA</t>
  </si>
  <si>
    <t>6180131909</t>
  </si>
  <si>
    <t>IT001E02426740 LUGLIO_2018 IT001E02426740 LARGO_STAZIONE_SN_13040_SALUGGIA</t>
  </si>
  <si>
    <t>6180131911</t>
  </si>
  <si>
    <t>IT001E02900490 LUGLIO_2018 IT001E02900490 VIA_CIGLIANO_12_13040_SALUGGIA</t>
  </si>
  <si>
    <t>6180131913</t>
  </si>
  <si>
    <t>IT001E00468290 LUGLIO_2018 IT001E00468290 VIA_FIANDESIO_SN_13040_SALUGGIA</t>
  </si>
  <si>
    <t>6180131915</t>
  </si>
  <si>
    <t>IT001E04927749 LUGLIO_2018 IT001E04927749 VIA_DELLAMULA_SN_13040_SALUGGIA</t>
  </si>
  <si>
    <t>6180131917</t>
  </si>
  <si>
    <t>IT001E04927748 LUGLIO_2018 IT001E04927748 VIA_DELLAMULA_SN_13040_SALUGGIA</t>
  </si>
  <si>
    <t>6180131919</t>
  </si>
  <si>
    <t>IT001E04927747 LUGLIO_2018 IT001E04927747 VIA_DON CARRA_SN_13040_SALUGGIA</t>
  </si>
  <si>
    <t>6180131921</t>
  </si>
  <si>
    <t>IT001E04927746 LUGLIO_2018 IT001E04927746 VIA_DON CARRA_SN_13040_SALUGGIA</t>
  </si>
  <si>
    <t>6180131923</t>
  </si>
  <si>
    <t>IT001E04927745 LUGLIO_2018 IT001E04927745 VIA_PONTE ROCCA_SN_13040_SALUGGIA</t>
  </si>
  <si>
    <t>6180131925</t>
  </si>
  <si>
    <t>IT001E04927744 LUGLIO_2018 IT001E04927744 VIA_PONTE ROCCA_SN_13040_SALUGGIA</t>
  </si>
  <si>
    <t>6180131927</t>
  </si>
  <si>
    <t>IT001E04927743 LUGLIO_2018 IT001E04927743 VIA_PONTE ROCCA_SN_13040_SALUGGIA</t>
  </si>
  <si>
    <t>6180131929</t>
  </si>
  <si>
    <t>IT001E04927742 LUGLIO_2018 IT001E04927742 PIAZZA_MUNICIPIO_SN_13040_SALUGGIA</t>
  </si>
  <si>
    <t>6180131931</t>
  </si>
  <si>
    <t>IT001E04927741 LUGLIO_2018 IT001E04927741 LARGO_STAZIONE_SN_13040_SALUGGIA</t>
  </si>
  <si>
    <t>6180131933</t>
  </si>
  <si>
    <t>IT001E04927740 LUGLIO_2018 IT001E04927740 VIA_XXV APRILE_26_13040_SALUGGIA</t>
  </si>
  <si>
    <t>6180131935</t>
  </si>
  <si>
    <t>IT001E04927739 LUGLIO_2018 IT001E04927739 PIAZZA_PARROCCHIALE_SN_13040_SALUGGIA</t>
  </si>
  <si>
    <t>6180131937</t>
  </si>
  <si>
    <t>IT001E04622058 LUGLIO_2018 IT001E04622058 VIA_DON CARRA_49 BIS_13040_SALUGGIA</t>
  </si>
  <si>
    <t>6180131943</t>
  </si>
  <si>
    <t>IT001E04613131 LUGLIO_2018 IT001E04613131 VIA_SENATOR FALDELLA_SN_13040_SALUGGIA</t>
  </si>
  <si>
    <t>6180131947</t>
  </si>
  <si>
    <t>IT001E04613128 LUGLIO_2018 IT001E04613128 VIA_PONTE ROCCA_SN_13040_SALUGGIA</t>
  </si>
  <si>
    <t>6180131949</t>
  </si>
  <si>
    <t>IT001E04613127 LUGLIO_2018 IT001E04613127 VIA_PONTE ROCCA_SN_13040_SALUGGIA</t>
  </si>
  <si>
    <t>6180131945</t>
  </si>
  <si>
    <t>IT001E04613129 LUGLIO_2018 IT001E04613129 VIA_CARRA_SN_13040_SALUGGIA</t>
  </si>
  <si>
    <t>6180131952</t>
  </si>
  <si>
    <t>IT001E04613125 LUGLIO_2018 IT001E04613125 VIA_PONTE ROCCA_15_13040_SALUGGIA</t>
  </si>
  <si>
    <t>029760020517113</t>
  </si>
  <si>
    <t>12/09/2018</t>
  </si>
  <si>
    <t>029760560537029</t>
  </si>
  <si>
    <t>8718276973</t>
  </si>
  <si>
    <t>09/09/2018</t>
  </si>
  <si>
    <t>01503/M</t>
  </si>
  <si>
    <t>RiscoCoattivo Tributi Vari 2018 Comune di SALUGGIA</t>
  </si>
  <si>
    <t>6180131956</t>
  </si>
  <si>
    <t>IT001E04613122 LUGLIO_2018 IT001E04613122 PIAZZA_MUNICIPIO_SN_13040_SALUGGIA</t>
  </si>
  <si>
    <t>6180131962</t>
  </si>
  <si>
    <t>IT001E04613119 LUGLIO_2018 IT001E04613119 PIAZZA_DONATO_SNC_13040_SALUGGIA</t>
  </si>
  <si>
    <t>6180131992</t>
  </si>
  <si>
    <t>IT001E02437293 LUGLIO_2018 IT001E02437293 LOCALITA_BENNE_SN_13040_SALUGGIA</t>
  </si>
  <si>
    <t>6180131994</t>
  </si>
  <si>
    <t>IT001E02043686 LUGLIO_2018 IT001E02043686 VIA_DON CARRA_32_13040_SALUGGIA</t>
  </si>
  <si>
    <t>6180131996</t>
  </si>
  <si>
    <t>IT001E01886870 LUGLIO_2018 IT001E01886870 VIA_FIANDESIO_SN_13040_SALUGGIA</t>
  </si>
  <si>
    <t>6180131990</t>
  </si>
  <si>
    <t>IT001E02456141 LUGLIO_2018 IT001E02456141 VIA_DON CARRA_146_13040_SALUGGIA</t>
  </si>
  <si>
    <t>6180131988</t>
  </si>
  <si>
    <t>IT001E02477107 LUGLIO_2018 IT001E02477107 VIA_SAN GIACOMO_SN_13040_SALUGGIA</t>
  </si>
  <si>
    <t>6180131986</t>
  </si>
  <si>
    <t>IT001E02477108 LUGLIO_2018 IT001E02477108 VIA_SAN GIACOMO_SN_13040_SALUGGIA</t>
  </si>
  <si>
    <t>6180131984</t>
  </si>
  <si>
    <t>IT001E02477110 LUGLIO_2018 IT001E02477110 VIA_SAN GIOVANNI_SN_13040_SALUGGIA</t>
  </si>
  <si>
    <t>6180131982</t>
  </si>
  <si>
    <t>IT001E02514987 LUGLIO_2018 IT001E02514987 VIA_GAMENTTO_SN_13040_SALUGGIA</t>
  </si>
  <si>
    <t>6180131964</t>
  </si>
  <si>
    <t>IT001E04613118 LUGLIO_2018 IT001E04613118 VIA_REDIPUGLIA_SN_13040_SALUGGIA</t>
  </si>
  <si>
    <t>6180131966</t>
  </si>
  <si>
    <t>IT001E04613117 LUGLIO_2018 IT001E04613117 VIA_REDIPUGLIA_SN_13040_SALUGGIA</t>
  </si>
  <si>
    <t>6180131968</t>
  </si>
  <si>
    <t>IT001E04613116 LUGLIO_2018 IT001E04613116 VIA_REDIPUGLIA_SN_13040_SALUGGIA</t>
  </si>
  <si>
    <t>6180131972</t>
  </si>
  <si>
    <t>IT001E04613113 LUGLIO_2018 IT001E04613113 VIA_COMOTTO_3_13040_SALUGGIA</t>
  </si>
  <si>
    <t>6180131974</t>
  </si>
  <si>
    <t>IT001E04613112 LUGLIO_2018 IT001E04613112 PIAZZA_PARROCCHIALE_SN_13040_SALUGGIA</t>
  </si>
  <si>
    <t>6180131976</t>
  </si>
  <si>
    <t>IT001E04613111 LUGLIO_2018 IT001E04613111 PIAZZA_DONATO_SN_13040_SALUGGIA</t>
  </si>
  <si>
    <t>6180131978</t>
  </si>
  <si>
    <t>IT001E02648078 LUGLIO_2018 IT001E02648078 VIA_PONTE ROCCA_SN_13040_SALUGGIA</t>
  </si>
  <si>
    <t>6180131980</t>
  </si>
  <si>
    <t>IT001E02644905 LUGLIO_2018 IT001E02644905 VIA_PONTE ROCCA_SN_13040_SALUGGIA</t>
  </si>
  <si>
    <t>6180131970</t>
  </si>
  <si>
    <t>IT001E04613115 LUGLIO_2018 IT001E04613115 VIA_XXV APRILE_SN_13040_SALUGGIA</t>
  </si>
  <si>
    <t>6180131960</t>
  </si>
  <si>
    <t>IT001E04613120 LUGLIO_2018 IT001E04613120 PIAZZA_DONATO_SN_13040_SALUGGIA</t>
  </si>
  <si>
    <t>6180131958</t>
  </si>
  <si>
    <t>IT001E04613121 LUGLIO_2018 IT001E04613121 PIAZZA_MUNICIPIO_SN_13040_SALUGGIA</t>
  </si>
  <si>
    <t>6180131954</t>
  </si>
  <si>
    <t>IT001E04613124 LUGLIO_2018 IT001E04613124 VIA_PONTE ROCCA_17_13040_SALUGGIA</t>
  </si>
  <si>
    <t>6180131941</t>
  </si>
  <si>
    <t>IT001E04613133 LUGLIO_2018 IT001E04613133 VIA_SENATOR FALDELLA_SN_13040_SALUGGIA</t>
  </si>
  <si>
    <t>6180131939</t>
  </si>
  <si>
    <t>IT001E04613134 LUGLIO_2018 IT001E04613134 VIA_SENATOR FALDELLA_SN_13040_SALUGGIA</t>
  </si>
  <si>
    <t>6180131950</t>
  </si>
  <si>
    <t>IT001E04613126 LUGLIO_2018 IT001E04613126 VIA_PONTE ROCCA_SN_13040_SALUGGIA</t>
  </si>
  <si>
    <t>23/08/2018</t>
  </si>
  <si>
    <t>13/98</t>
  </si>
  <si>
    <t>FORNITURA CARBURANTE AUTOVETTURE POLIZIA MUNICIPALE LUGLIO 2018</t>
  </si>
  <si>
    <t>13/09/2018</t>
  </si>
  <si>
    <t>14/98</t>
  </si>
  <si>
    <t>FORNITURA CARBURANTE SCUOLABUS LUGLIO 2018</t>
  </si>
  <si>
    <t>FATTPA 161_18</t>
  </si>
  <si>
    <t>24/08/2018</t>
  </si>
  <si>
    <t>6180143547</t>
  </si>
  <si>
    <t>IT001E08599566 LUGLIO_2018 IT001E08599566 PIAZZA_MUNICIPIO_SN_13040_SALUGGIA</t>
  </si>
  <si>
    <t>25/09/2018</t>
  </si>
  <si>
    <t>6180143548</t>
  </si>
  <si>
    <t>IT001E04638690 LUGLIO_2018 IT001E04638690 VIA_PARROCCHIA_SN_13044_SALUGGIA</t>
  </si>
  <si>
    <t>6180143549</t>
  </si>
  <si>
    <t>IT001E04638689 LUGLIO_2018 IT001E04638689 VIA_PARROCCHIA_SB   B_13043_SALUGGIA</t>
  </si>
  <si>
    <t>6180143550</t>
  </si>
  <si>
    <t>IT001E04638688 LUGLIO_2018 IT001E04638688 PIAZZA_PARROCCHIALE_SN_13042_SALUGGIA</t>
  </si>
  <si>
    <t>6180143551</t>
  </si>
  <si>
    <t>IT001E04613130 LUGLIO_2018 IT001E04613130 VIA_DON CARRA_SN_13040_SALUGGIA</t>
  </si>
  <si>
    <t>6180143552</t>
  </si>
  <si>
    <t>IT001E02437292 LUGLIO_2018 IT001E02437292 VIA_CIGLIANO_SN_13040_SALUGGIA</t>
  </si>
  <si>
    <t>2018/1424/2003/FE</t>
  </si>
  <si>
    <t>Fatturazione smaltimenti ecocentro Via Ara aprile maggio giugno 2018</t>
  </si>
  <si>
    <t>20/09/2018</t>
  </si>
  <si>
    <t>7X03063636</t>
  </si>
  <si>
    <t>18/09/2018</t>
  </si>
  <si>
    <t>FATTPA 69_18</t>
  </si>
  <si>
    <t>SERVIZIO DI SUPPORTO ALL'UFFICIO TRIBUTI - porreadeuro 12078,00 dopo vr</t>
  </si>
  <si>
    <t>ZOE21E261B</t>
  </si>
  <si>
    <t>Trisoft Executive Services srl</t>
  </si>
  <si>
    <t>08102710012</t>
  </si>
  <si>
    <t>23/10/2018</t>
  </si>
  <si>
    <t>FATTPA 68_18</t>
  </si>
  <si>
    <t>Incarico verifica tributarie</t>
  </si>
  <si>
    <t>Z63242DA4C</t>
  </si>
  <si>
    <t>8718281368</t>
  </si>
  <si>
    <t>22/09/2018</t>
  </si>
  <si>
    <t>3824/E</t>
  </si>
  <si>
    <t>28/08/2018</t>
  </si>
  <si>
    <t>48PA/50</t>
  </si>
  <si>
    <t>Contributo mensile gestione asilo nido Arcobaleno (luglio 2018) - CIG 6755979A3B</t>
  </si>
  <si>
    <t>56PA/50</t>
  </si>
  <si>
    <t>Contributo mensile gestione asilo nido Arcobaleno (agosto 2018) - CIG 6755979A3B</t>
  </si>
  <si>
    <t>30/10/2018</t>
  </si>
  <si>
    <t>029760060000511</t>
  </si>
  <si>
    <t>7180099174</t>
  </si>
  <si>
    <t>7180099175</t>
  </si>
  <si>
    <t>7180099176</t>
  </si>
  <si>
    <t>7180099211</t>
  </si>
  <si>
    <t>06/09/2018</t>
  </si>
  <si>
    <t>FATTPA 162_18</t>
  </si>
  <si>
    <t>6180150399</t>
  </si>
  <si>
    <t>IT001E01886870 AGOSTO_2018 IT001E01886870 VIA_FIANDESIO_SN_13040_SALUGGIA</t>
  </si>
  <si>
    <t>09/10/2018</t>
  </si>
  <si>
    <t>6180150400</t>
  </si>
  <si>
    <t>IT001E02043686 AGOSTO_2018 IT001E02043686 VIA_DON CARRA_32_13040_SALUGGIA</t>
  </si>
  <si>
    <t>6180150401</t>
  </si>
  <si>
    <t>IT001E02437293 AGOSTO_2018 IT001E02437293 LOCALITA_BENNE_SN_13040_SALUGGIA</t>
  </si>
  <si>
    <t>6180150402</t>
  </si>
  <si>
    <t>IT001E02456141 AGOSTO_2018 IT001E02456141 VIA_DON CARRA_146_13040_SALUGGIA</t>
  </si>
  <si>
    <t>6180150403</t>
  </si>
  <si>
    <t>IT001E02477107 AGOSTO_2018 IT001E02477107 VIA_SAN GIACOMO_SN_13040_SALUGGIA</t>
  </si>
  <si>
    <t>6180150404</t>
  </si>
  <si>
    <t>IT001E02477108 AGOSTO_2018 IT001E02477108 VIA_SAN GIACOMO_SN_13040_SALUGGIA</t>
  </si>
  <si>
    <t>6180150405</t>
  </si>
  <si>
    <t>IT001E02477110 AGOSTO_2018 IT001E02477110 VIA_SAN GIOVANNI_SN_13040_SALUGGIA</t>
  </si>
  <si>
    <t>6180150406</t>
  </si>
  <si>
    <t>IT001E02514987 AGOSTO_2018 IT001E02514987 VIA_GAMENTTO_SN_13040_SALUGGIA</t>
  </si>
  <si>
    <t>6180150407</t>
  </si>
  <si>
    <t>IT001E02644905 AGOSTO_2018 IT001E02644905 VIA_PONTE ROCCA_SN_13040_SALUGGIA</t>
  </si>
  <si>
    <t>6180150408</t>
  </si>
  <si>
    <t>IT001E02648078 AGOSTO_2018 IT001E02648078 VIA_PONTE ROCCA_SN_13040_SALUGGIA</t>
  </si>
  <si>
    <t>6180150409</t>
  </si>
  <si>
    <t>IT001E04613111 AGOSTO_2018 IT001E04613111 PIAZZA_DONATO_SN_13040_SALUGGIA</t>
  </si>
  <si>
    <t>6180150410</t>
  </si>
  <si>
    <t>IT001E04613112 AGOSTO_2018 IT001E04613112 PIAZZA_PARROCCHIALE_SN_13040_SALUGGIA</t>
  </si>
  <si>
    <t>6180150411</t>
  </si>
  <si>
    <t>IT001E04613113 AGOSTO_2018 IT001E04613113 VIA_COMOTTO_3_13040_SALUGGIA</t>
  </si>
  <si>
    <t>6180150412</t>
  </si>
  <si>
    <t>IT001E04613114 AGOSTO_2018 IT001E04613114 VIA_CIGLIANO_11_13040_SALUGGIA</t>
  </si>
  <si>
    <t>6180150413</t>
  </si>
  <si>
    <t>IT001E04613116 AGOSTO_2018 IT001E04613116 VIA_REDIPUGLIA_SN_13040_SALUGGIA</t>
  </si>
  <si>
    <t>6180150414</t>
  </si>
  <si>
    <t>IT001E04613117 AGOSTO_2018 IT001E04613117 VIA_REDIPUGLIA_SN_13040_SALUGGIA</t>
  </si>
  <si>
    <t>6180150415</t>
  </si>
  <si>
    <t>IT001E04613118 AGOSTO_2018 IT001E04613118 VIA_REDIPUGLIA_SN_13040_SALUGGIA</t>
  </si>
  <si>
    <t>6180150416</t>
  </si>
  <si>
    <t>IT001E04613119 AGOSTO_2018 IT001E04613119 PIAZZA_DONATO_SNC_13040_SALUGGIA</t>
  </si>
  <si>
    <t>6180150417</t>
  </si>
  <si>
    <t>IT001E04613120 AGOSTO_2018 IT001E04613120 PIAZZA_DONATO_SN_13040_SALUGGIA</t>
  </si>
  <si>
    <t>6180150418</t>
  </si>
  <si>
    <t>IT001E04613121 AGOSTO_2018 IT001E04613121 PIAZZA_MUNICIPIO_SN_13040_SALUGGIA</t>
  </si>
  <si>
    <t>6180150419</t>
  </si>
  <si>
    <t>IT001E04613122 AGOSTO_2018 IT001E04613122 PIAZZA_MUNICIPIO_SN_13040_SALUGGIA</t>
  </si>
  <si>
    <t>6180150420</t>
  </si>
  <si>
    <t>IT001E04613124 AGOSTO_2018 IT001E04613124 VIA_PONTE ROCCA_17_13040_SALUGGIA</t>
  </si>
  <si>
    <t>6180150421</t>
  </si>
  <si>
    <t>IT001E04613125 AGOSTO_2018 IT001E04613125 VIA_PONTE ROCCA_15_13040_SALUGGIA</t>
  </si>
  <si>
    <t>6180150422</t>
  </si>
  <si>
    <t>IT001E04613126 AGOSTO_2018 IT001E04613126 VIA_PONTE ROCCA_SN_13040_SALUGGIA</t>
  </si>
  <si>
    <t>6180150423</t>
  </si>
  <si>
    <t>IT001E04613127 AGOSTO_2018 IT001E04613127 VIA_PONTE ROCCA_SN_13040_SALUGGIA</t>
  </si>
  <si>
    <t>6180150424</t>
  </si>
  <si>
    <t>IT001E04613128 AGOSTO_2018 IT001E04613128 VIA_PONTE ROCCA_SN_13040_SALUGGIA</t>
  </si>
  <si>
    <t>6180150426</t>
  </si>
  <si>
    <t>IT001E04613131 AGOSTO_2018 IT001E04613131 VIA_SENATOR FALDELLA_SN_13040_SALUGGIA</t>
  </si>
  <si>
    <t>6180150427</t>
  </si>
  <si>
    <t>IT001E04613133 AGOSTO_2018 IT001E04613133 VIA_SENATOR FALDELLA_SN_13040_SALUGGIA</t>
  </si>
  <si>
    <t>6180150428</t>
  </si>
  <si>
    <t>IT001E04613134 AGOSTO_2018 IT001E04613134 VIA_SENATOR FALDELLA_SN_13040_SALUGGIA</t>
  </si>
  <si>
    <t>6180150429</t>
  </si>
  <si>
    <t>IT001E04622058 AGOSTO_2018 IT001E04622058 VIA_DON CARRA_49 BIS_13040_SALUGGIA</t>
  </si>
  <si>
    <t>6180150430</t>
  </si>
  <si>
    <t>IT001E04927739 AGOSTO_2018 IT001E04927739 PIAZZA_PARROCCHIALE_SN_13040_SALUGGIA</t>
  </si>
  <si>
    <t>6180150431</t>
  </si>
  <si>
    <t>IT001E04927740 AGOSTO_2018 IT001E04927740 VIA_XXV APRILE_26_13040_SALUGGIA</t>
  </si>
  <si>
    <t>6180150433</t>
  </si>
  <si>
    <t>IT001E04927743 AGOSTO_2018 IT001E04927743 VIA_PONTE ROCCA_SN_13040_SALUGGIA</t>
  </si>
  <si>
    <t>6180150432</t>
  </si>
  <si>
    <t>IT001E04927741 AGOSTO_2018 IT001E04927741 LARGO_STAZIONE_SN_13040_SALUGGIA</t>
  </si>
  <si>
    <t>6180150434</t>
  </si>
  <si>
    <t>IT001E04927744 AGOSTO_2018 IT001E04927744 VIA_PONTE ROCCA_SN_13040_SALUGGIA</t>
  </si>
  <si>
    <t>6180150435</t>
  </si>
  <si>
    <t>IT001E04927745 AGOSTO_2018 IT001E04927745 VIA_PONTE ROCCA_SN_13040_SALUGGIA</t>
  </si>
  <si>
    <t>6180150436</t>
  </si>
  <si>
    <t>IT001E04927746 AGOSTO_2018 IT001E04927746 VIA_DON CARRA_SN_13040_SALUGGIA</t>
  </si>
  <si>
    <t>6180150437</t>
  </si>
  <si>
    <t>IT001E04927748 AGOSTO_2018 IT001E04927748 VIA_DELLAMULA_SN_13040_SALUGGIA</t>
  </si>
  <si>
    <t>6180150438</t>
  </si>
  <si>
    <t>IT001E04927749 AGOSTO_2018 IT001E04927749 VIA_DELLAMULA_SN_13040_SALUGGIA</t>
  </si>
  <si>
    <t>6180150439</t>
  </si>
  <si>
    <t>IT001E00468290 AGOSTO_2018 IT001E00468290 VIA_FIANDESIO_SN_13040_SALUGGIA</t>
  </si>
  <si>
    <t>6180150440</t>
  </si>
  <si>
    <t>IT001E02900490 AGOSTO_2018 IT001E02900490 VIA_CIGLIANO_12_13040_SALUGGIA</t>
  </si>
  <si>
    <t>6180150441</t>
  </si>
  <si>
    <t>IT001E02426740 AGOSTO_2018 IT001E02426740 LARGO_STAZIONE_SN_13040_SALUGGIA</t>
  </si>
  <si>
    <t>6180150442</t>
  </si>
  <si>
    <t>IT001E02426739 AGOSTO_2018 IT001E02426739 LARGO_STAZIONE_SN_13040_SALUGGIA</t>
  </si>
  <si>
    <t>6180150443</t>
  </si>
  <si>
    <t>IT001E02437256 AGOSTO_2018 IT001E02437256 VIA_SENATOR GIOVANNI FALDELLA_SN_13040_SALUGGIA</t>
  </si>
  <si>
    <t>1830039597</t>
  </si>
  <si>
    <t>04/09/2018</t>
  </si>
  <si>
    <t>20/10/2018</t>
  </si>
  <si>
    <t>1830039601</t>
  </si>
  <si>
    <t>289/2018</t>
  </si>
  <si>
    <t>Proroga contratto agosto e settembre</t>
  </si>
  <si>
    <t>AI16122044</t>
  </si>
  <si>
    <t>scissione pagamenti</t>
  </si>
  <si>
    <t>26/09/2018</t>
  </si>
  <si>
    <t>11/09/2018</t>
  </si>
  <si>
    <t>6/PA</t>
  </si>
  <si>
    <t>MATERIALE PER CAMPAGNA RACCOLTA RIFIUTI</t>
  </si>
  <si>
    <t>Eikonos di Barberis Francesco</t>
  </si>
  <si>
    <t>02543070029</t>
  </si>
  <si>
    <t>000005-2018-0000001</t>
  </si>
  <si>
    <t>DETERMINA 48 DEL 18/07/2018 N. 173 DEL 18/07/2018 REG.GEN. - CIG ZC7246C1E0</t>
  </si>
  <si>
    <t>FRANCO CIOCE</t>
  </si>
  <si>
    <t>00829640564</t>
  </si>
  <si>
    <t>CCIFNC57M24F205V</t>
  </si>
  <si>
    <t>11/10/2018</t>
  </si>
  <si>
    <t>14656</t>
  </si>
  <si>
    <t>06/10/2018</t>
  </si>
  <si>
    <t>8718288850</t>
  </si>
  <si>
    <t>Fattura Elettronica relativa all'Identificativo Rendiconto 2098703775</t>
  </si>
  <si>
    <t>7400037947</t>
  </si>
  <si>
    <t>10/10/2018</t>
  </si>
  <si>
    <t>0181030</t>
  </si>
  <si>
    <t>0181031</t>
  </si>
  <si>
    <t>0181077</t>
  </si>
  <si>
    <t>464 PA</t>
  </si>
  <si>
    <t>LAVORI DI ADEGUAMENTO DEGLI SPOGLIATOI DEL CAMPO SPORTIVO DI VIA PONTE ROCCA</t>
  </si>
  <si>
    <t>zdB16556EA</t>
  </si>
  <si>
    <t>studio tec. ass. pro.geo di capra g. e battaglia r</t>
  </si>
  <si>
    <t>02300890023</t>
  </si>
  <si>
    <t>BTTRRT72T31C665T</t>
  </si>
  <si>
    <t>05/09/2018</t>
  </si>
  <si>
    <t>5_PA-18</t>
  </si>
  <si>
    <t>Onorari come da offerta prot. n. 784 del 15/10/14, approvati con det. n. 76 del 28/06/2018.</t>
  </si>
  <si>
    <t>001</t>
  </si>
  <si>
    <t>DETERMINAZIONE N.48/2017 E 84/2018-IMPEGNO N.305 E 333</t>
  </si>
  <si>
    <t>NIZAR MANSOUR</t>
  </si>
  <si>
    <t>06010710017</t>
  </si>
  <si>
    <t>MNSNZR58D27Z226I</t>
  </si>
  <si>
    <t>03/09/2018</t>
  </si>
  <si>
    <t>2018/1490/2003/FE</t>
  </si>
  <si>
    <t>Fatturazione smaltimenti mese di giugno 2018</t>
  </si>
  <si>
    <t>21/09/2018</t>
  </si>
  <si>
    <t>FATTPA 4_18</t>
  </si>
  <si>
    <t>Acquisto vestiario per cantonieri</t>
  </si>
  <si>
    <t>Z5E23D4C40</t>
  </si>
  <si>
    <t>DIBILINE DI DI BISCEGLIE V.&amp; L. SNC</t>
  </si>
  <si>
    <t>02161750027</t>
  </si>
  <si>
    <t>PA  000458</t>
  </si>
  <si>
    <t>Determina N. 55 del 04/05/2017 Case dell'Acqua di SALUGGIA</t>
  </si>
  <si>
    <t>PA  000550</t>
  </si>
  <si>
    <t>16/2018</t>
  </si>
  <si>
    <t>Z9324786A9</t>
  </si>
  <si>
    <t>07/08/2018</t>
  </si>
  <si>
    <t>EFFE COSTRUZIONI S.R.L.</t>
  </si>
  <si>
    <t>02468540022</t>
  </si>
  <si>
    <t>FATTPA 21_18</t>
  </si>
  <si>
    <t>Fornitura materiale di consumo</t>
  </si>
  <si>
    <t>SERGIO LAZZERESCHI</t>
  </si>
  <si>
    <t>10573310017</t>
  </si>
  <si>
    <t>LZZSRG65P17C665F</t>
  </si>
  <si>
    <t>08/10/2018</t>
  </si>
  <si>
    <t>PJ00193095</t>
  </si>
  <si>
    <t>PJ00273782</t>
  </si>
  <si>
    <t>15/10/2018</t>
  </si>
  <si>
    <t>PA7</t>
  </si>
  <si>
    <t>MANUTENZIONE attrezzature ludiche per scuole</t>
  </si>
  <si>
    <t>05/10/2018</t>
  </si>
  <si>
    <t>546/PA/2018</t>
  </si>
  <si>
    <t>ORDINE DIRETTO D'ACQUISTO SUL PORTALE M.E.P.A. DEL SERVIZIO DI  MANUTENZIONE SOFTWARE GISMASTER PER PROGETTAZIONE, CONTABILITA' LL.PP. E RENDICONTAZIONE BDAP</t>
  </si>
  <si>
    <t>ZF42371FF7</t>
  </si>
  <si>
    <t>Technical Design srl</t>
  </si>
  <si>
    <t>00595270042</t>
  </si>
  <si>
    <t>0007</t>
  </si>
  <si>
    <t>LAVORI DI MANUTENZIONE IMPIANTI COMUNALI EDIFICI SCOLASTICI ED AREE VERDI</t>
  </si>
  <si>
    <t>Z4023ED723</t>
  </si>
  <si>
    <t>TERMOIDRAULICA BATTISTELLO ERMINIO S.R.L.</t>
  </si>
  <si>
    <t>02639810023</t>
  </si>
  <si>
    <t>8PA</t>
  </si>
  <si>
    <t>INTERVENTO DI SISTEMAZIONE INFISSI PRESSO GLI EDIFICI SCOLASTICI E GLI STABILI COMUNALI</t>
  </si>
  <si>
    <t>6180152263</t>
  </si>
  <si>
    <t>IT001E00352266 AGOSTO_2018 IT001E00352266 VIA_CANALE FARINI_SN_13040_SALUGGIA</t>
  </si>
  <si>
    <t>13/10/2018</t>
  </si>
  <si>
    <t>6180152265</t>
  </si>
  <si>
    <t>IT001E04613115 AGOSTO_2018 IT001E04613115 VIA_XXV APRILE_SN_13040_SALUGGIA</t>
  </si>
  <si>
    <t>17/09/2018</t>
  </si>
  <si>
    <t>6180153143</t>
  </si>
  <si>
    <t>IT001E04927742 AGOSTO_2018 IT001E04927742 PIAZZA_MUNICIPIO_SN_13040_SALUGGIA</t>
  </si>
  <si>
    <t>17/10/2018</t>
  </si>
  <si>
    <t>6180153175</t>
  </si>
  <si>
    <t>IT001E04927747 AGOSTO_2018 IT001E04927747 VIA_DON CARRA_SN_13040_SALUGGIA</t>
  </si>
  <si>
    <t>029760080504029</t>
  </si>
  <si>
    <t>029760320714229</t>
  </si>
  <si>
    <t>004811599509</t>
  </si>
  <si>
    <t>FORNITURA ENERGIA ELETTRICA - PUBBLICA ILLUMINAZIONE LUGLIO E AGOSTO</t>
  </si>
  <si>
    <t>14/10/2018</t>
  </si>
  <si>
    <t>029760060000512</t>
  </si>
  <si>
    <t>58PA/50</t>
  </si>
  <si>
    <t>Contributo mensile gestione asilo nido Arcobaleno (settembre 2018) - CIG 6755979A3B</t>
  </si>
  <si>
    <t>29/11/2018</t>
  </si>
  <si>
    <t>96</t>
  </si>
  <si>
    <t>manutenzione attrezzature in uso agli operai comunali</t>
  </si>
  <si>
    <t>ZD4245F585</t>
  </si>
  <si>
    <t>Nicolotti e C. snc</t>
  </si>
  <si>
    <t>06380050010</t>
  </si>
  <si>
    <t>2018  1258/S</t>
  </si>
  <si>
    <t>CENTRO ESTIVO ALUNNI DISABILI</t>
  </si>
  <si>
    <t>Z1A2444210</t>
  </si>
  <si>
    <t>24/09/2018</t>
  </si>
  <si>
    <t>1470E</t>
  </si>
  <si>
    <t>CORSO ANAGRAFE</t>
  </si>
  <si>
    <t>Z6F23A098D</t>
  </si>
  <si>
    <t>A.N.U.S.C.A.</t>
  </si>
  <si>
    <t>07176380017</t>
  </si>
  <si>
    <t>000005-2018-PA</t>
  </si>
  <si>
    <t>cedole librarie</t>
  </si>
  <si>
    <t>GIUSEPPE CARIGNANO</t>
  </si>
  <si>
    <t>02601830025</t>
  </si>
  <si>
    <t>CRGGPP59C23L750B</t>
  </si>
  <si>
    <t>8718312085</t>
  </si>
  <si>
    <t>2018  1257/S</t>
  </si>
  <si>
    <t>ZF7238625E</t>
  </si>
  <si>
    <t>2018    29/P</t>
  </si>
  <si>
    <t>LAVORI DI ADEGUAMENTO CAMPO SPORTIVO COMUNALE DI VIA PONTE ROCCA</t>
  </si>
  <si>
    <t>7180103629</t>
  </si>
  <si>
    <t>7180103630</t>
  </si>
  <si>
    <t>7180103631</t>
  </si>
  <si>
    <t>7180103666</t>
  </si>
  <si>
    <t>000003-2018-PA</t>
  </si>
  <si>
    <t>Sistemazione copertura scuola materna del capoluogo, ricerca perdita tubazione nella cucina del plesso scolastico e opere di ripristino.</t>
  </si>
  <si>
    <t>ZDB245082C</t>
  </si>
  <si>
    <t>Vallino Marco Impresa Edile</t>
  </si>
  <si>
    <t>01438430025</t>
  </si>
  <si>
    <t>VLLMRC63H08C665H</t>
  </si>
  <si>
    <t>21/10/2018</t>
  </si>
  <si>
    <t>00044/01</t>
  </si>
  <si>
    <t>inumazione salma</t>
  </si>
  <si>
    <t>000120-0CPA</t>
  </si>
  <si>
    <t>FATTURA SPLIT PAYMENT</t>
  </si>
  <si>
    <t>Savino Autonoleggi srl</t>
  </si>
  <si>
    <t>04206210017</t>
  </si>
  <si>
    <t>24/10/2018</t>
  </si>
  <si>
    <t>TOTALI FATTURE:</t>
  </si>
  <si>
    <t>IND. TEMPESTIVITA' FATTURE:</t>
  </si>
  <si>
    <t>Tempestività dei Pagamenti - Elenco Mandati senza Fatture - Periodo 01/07/2018 - 30/09/2018</t>
  </si>
  <si>
    <t>Istituto Comprensivo Ferraris Distretto Scolastico n. 46</t>
  </si>
  <si>
    <t>FUNZIONAMENTO SCUOLA DELL'INFANZIA DI SAN ANTOININO. TRASFERIMENTO FONDI ANNO SCOLASTICO 2017/18</t>
  </si>
  <si>
    <t>Banda Musicale Don Bosco</t>
  </si>
  <si>
    <t>Contributo "Estate in casa Faldella" - anticipo 50%</t>
  </si>
  <si>
    <t>Associazione di Volontariato Vita Tre Saluggia</t>
  </si>
  <si>
    <t>Contributo per "Estate nel cortile di via Faldella" - anticipo 50%</t>
  </si>
  <si>
    <t>A.S.D. Volley Saluggia</t>
  </si>
  <si>
    <t>CONTRIBUTO FESTA DELLO SPORT 2018</t>
  </si>
  <si>
    <t>G.S.  SALUGGIA</t>
  </si>
  <si>
    <t>CONTRIBUTO FESTA DELLO SPORT 2018 - SALDO</t>
  </si>
  <si>
    <t>Cassa Depositi e Prestiti spa - MUTUI CDP</t>
  </si>
  <si>
    <t>Pagamento Quota Capitale - Istituto Cassa Deposito-Prestiti - Rata Semestrale (Gennaio -&gt; Giugno)</t>
  </si>
  <si>
    <t>Cassa Depositi e Prestiti spa - MUTUI MEF</t>
  </si>
  <si>
    <t>Pagamento Quota Interessi - Istituto Cassa Deposito-Prestiti - Rata Semestrale (Gennaio -&gt; Giugno)</t>
  </si>
  <si>
    <t>Famija Salugiina</t>
  </si>
  <si>
    <t>CONTRIBUTO FESTA DELLO SPORT</t>
  </si>
  <si>
    <t>Contributo per "Estate nel cortile di via Faldella" SALDO</t>
  </si>
  <si>
    <t>Pro Loco S.Antonino</t>
  </si>
  <si>
    <t>Contributo per Festa Patronale ANTICIPO</t>
  </si>
  <si>
    <t>Ministero delle Finanze</t>
  </si>
  <si>
    <t>irap 2018 - Mese di: GIUGNO</t>
  </si>
  <si>
    <t>Agenzia delle Entrate</t>
  </si>
  <si>
    <t>Consorzio miglioramento fondiario di Torrazza P.te</t>
  </si>
  <si>
    <t>QUOTA 2018</t>
  </si>
  <si>
    <t>Biverbanca</t>
  </si>
  <si>
    <t>Bolli tenuta conto</t>
  </si>
  <si>
    <t>Barberis Firmino Sindaco</t>
  </si>
  <si>
    <t>Indennita 2018 - Mese di: LUGLIO</t>
  </si>
  <si>
    <t>Cotevino Margherita</t>
  </si>
  <si>
    <t>Indennita 2018 - 1 semestre 2018</t>
  </si>
  <si>
    <t>Demaria Adelangela Assessore</t>
  </si>
  <si>
    <t>Bernini Francesco Amministratore</t>
  </si>
  <si>
    <t>Farinelli Libero Amministratore</t>
  </si>
  <si>
    <t>COMUNE DI SALZANO</t>
  </si>
  <si>
    <t>RIMBORSO TRIBUTI ERRONAEMENTE RIVERSATI</t>
  </si>
  <si>
    <t>C.I.S.S.</t>
  </si>
  <si>
    <t>3 RATA QUOTA 2018</t>
  </si>
  <si>
    <t>RE PIERRI'</t>
  </si>
  <si>
    <t>Compensi per rimborsi chilometrici scavalco - maggio/giugno/luglio</t>
  </si>
  <si>
    <t>CHIAVAZZA MIROSA</t>
  </si>
  <si>
    <t>RIMBORSO TRIBUTI ERRONEAMENTE VERSATI</t>
  </si>
  <si>
    <t>CONTRIBUTO PROVINCIALE A.S. 2015-2016 E 2016-2017</t>
  </si>
  <si>
    <t>4 RATA -  ANNO 2018</t>
  </si>
  <si>
    <t>irap 2018 - Mese di: LUGLIO</t>
  </si>
  <si>
    <t>IVA COMMERCIALE 2 TRIMESTRE 2018</t>
  </si>
  <si>
    <t>Indennita 2018 - Mese di: AGOSTO</t>
  </si>
  <si>
    <t>Compensi per rimborsi chilometrici agosto</t>
  </si>
  <si>
    <t>Contributo "Estate in casa Faldella" - SALDO</t>
  </si>
  <si>
    <t>NIGGI FULVIA</t>
  </si>
  <si>
    <t>PRESTAZIONE TEATRALE - PROGETTO 'NATI PER LEGGERE'</t>
  </si>
  <si>
    <t>ASSOCIAZIONE IRRIGAZIONE OVEST SESIA</t>
  </si>
  <si>
    <t>CANONI IRRIGUI 2018 - SECONDA RATA</t>
  </si>
  <si>
    <t>canoni irrigui 2018 - QTA CONSORTILE CONSORZIO MIGL.FOND. CANALE VEROLENGO E ROGGIA NATTA</t>
  </si>
  <si>
    <t>ALBUS LUCA</t>
  </si>
  <si>
    <t>RIMBORSO TARI ANNO 2018</t>
  </si>
  <si>
    <t>irap 2018 - Mese di: AGOSTO</t>
  </si>
  <si>
    <t>David Stefano</t>
  </si>
  <si>
    <t>RIMBORSO COSTO DI COSTRUZIONE</t>
  </si>
  <si>
    <t>TOTALI MANDATI:</t>
  </si>
  <si>
    <t>IND. TEMPESTIVITA' MANDATI:</t>
  </si>
  <si>
    <t>TOTALI FINALI</t>
  </si>
  <si>
    <t>IND. TEMPESTIVITA' FINALE: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</si>
</sst>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6"/>
      <color indexed="8"/>
      <name val="Calibri"/>
      <family val="2"/>
    </font>
    <font>
      <sz val="9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" fillId="0" borderId="0"/>
    <xf numFmtId="0" fontId="9" fillId="0" borderId="0"/>
    <xf numFmtId="0" fontId="10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</cellStyleXfs>
  <cellXfs count="226">
    <xf numFmtId="0" fontId="0" fillId="0" borderId="0" xfId="0"/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49" fontId="1" fillId="24" borderId="10" xfId="0" applyNumberFormat="1" applyFont="1" applyFill="1" applyBorder="1" applyAlignment="1">
      <alignment horizontal="center" wrapText="1" shrinkToFit="1"/>
    </xf>
    <xf numFmtId="49" fontId="1" fillId="24" borderId="10" xfId="0" applyNumberFormat="1" applyFont="1" applyFill="1" applyBorder="1" applyAlignment="1">
      <alignment horizontal="left"/>
    </xf>
    <xf numFmtId="49" fontId="1" fillId="24" borderId="10" xfId="0" applyNumberFormat="1" applyFont="1" applyFill="1" applyBorder="1" applyAlignment="1">
      <alignment horizontal="left" wrapText="1" shrinkToFit="1"/>
    </xf>
    <xf numFmtId="0" fontId="1" fillId="24" borderId="10" xfId="0" applyFont="1" applyFill="1" applyBorder="1"/>
    <xf numFmtId="0" fontId="1" fillId="24" borderId="10" xfId="0" applyNumberFormat="1" applyFont="1" applyFill="1" applyBorder="1" applyAlignment="1">
      <alignment horizontal="right" wrapText="1" shrinkToFit="1"/>
    </xf>
    <xf numFmtId="0" fontId="1" fillId="24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18" fillId="0" borderId="0" xfId="30" applyNumberFormat="1" applyFont="1" applyBorder="1" applyAlignment="1">
      <alignment horizontal="center" vertical="center"/>
    </xf>
    <xf numFmtId="0" fontId="21" fillId="0" borderId="11" xfId="30" applyNumberFormat="1" applyFont="1" applyFill="1" applyBorder="1" applyAlignment="1">
      <alignment horizontal="center" vertical="center"/>
    </xf>
    <xf numFmtId="0" fontId="21" fillId="0" borderId="0" xfId="30" applyNumberFormat="1" applyFont="1" applyFill="1" applyBorder="1" applyAlignment="1">
      <alignment horizontal="center" vertical="center"/>
    </xf>
    <xf numFmtId="49" fontId="21" fillId="0" borderId="0" xfId="30" applyNumberFormat="1" applyFont="1" applyFill="1" applyBorder="1" applyAlignment="1">
      <alignment horizontal="center" vertical="center"/>
    </xf>
    <xf numFmtId="0" fontId="21" fillId="0" borderId="0" xfId="30" applyNumberFormat="1" applyFont="1" applyFill="1" applyBorder="1" applyAlignment="1">
      <alignment horizontal="left" vertical="center"/>
    </xf>
    <xf numFmtId="4" fontId="21" fillId="0" borderId="0" xfId="30" applyNumberFormat="1" applyFont="1" applyFill="1" applyBorder="1" applyAlignment="1">
      <alignment horizontal="right" vertical="center"/>
    </xf>
    <xf numFmtId="49" fontId="21" fillId="0" borderId="0" xfId="30" applyNumberFormat="1" applyFont="1" applyFill="1" applyBorder="1" applyAlignment="1" applyProtection="1">
      <alignment horizontal="center" vertical="center"/>
    </xf>
    <xf numFmtId="3" fontId="21" fillId="0" borderId="0" xfId="30" applyNumberFormat="1" applyFont="1" applyFill="1" applyBorder="1" applyAlignment="1">
      <alignment horizontal="right" vertical="center"/>
    </xf>
    <xf numFmtId="3" fontId="21" fillId="0" borderId="0" xfId="30" applyNumberFormat="1" applyFont="1" applyFill="1" applyBorder="1" applyAlignment="1">
      <alignment horizontal="center" vertical="center"/>
    </xf>
    <xf numFmtId="3" fontId="18" fillId="0" borderId="0" xfId="30" applyNumberFormat="1" applyFont="1" applyFill="1" applyBorder="1" applyAlignment="1">
      <alignment horizontal="center" vertical="center"/>
    </xf>
    <xf numFmtId="3" fontId="18" fillId="0" borderId="0" xfId="30" applyNumberFormat="1" applyFont="1" applyFill="1" applyBorder="1" applyAlignment="1">
      <alignment horizontal="right" vertical="center"/>
    </xf>
    <xf numFmtId="0" fontId="18" fillId="0" borderId="0" xfId="30" applyNumberFormat="1" applyFont="1" applyFill="1" applyBorder="1" applyAlignment="1">
      <alignment horizontal="center" vertical="center"/>
    </xf>
    <xf numFmtId="0" fontId="18" fillId="0" borderId="12" xfId="30" applyNumberFormat="1" applyFont="1" applyBorder="1" applyAlignment="1">
      <alignment horizontal="center" vertical="center"/>
    </xf>
    <xf numFmtId="0" fontId="18" fillId="0" borderId="13" xfId="30" applyNumberFormat="1" applyFont="1" applyBorder="1" applyAlignment="1">
      <alignment horizontal="center" vertical="center"/>
    </xf>
    <xf numFmtId="49" fontId="18" fillId="0" borderId="13" xfId="30" applyNumberFormat="1" applyFont="1" applyBorder="1" applyAlignment="1">
      <alignment horizontal="center" vertical="center"/>
    </xf>
    <xf numFmtId="0" fontId="18" fillId="0" borderId="13" xfId="30" applyNumberFormat="1" applyFont="1" applyBorder="1" applyAlignment="1">
      <alignment horizontal="left" vertical="center"/>
    </xf>
    <xf numFmtId="4" fontId="18" fillId="0" borderId="13" xfId="30" applyNumberFormat="1" applyFont="1" applyBorder="1" applyAlignment="1">
      <alignment horizontal="right" vertical="center"/>
    </xf>
    <xf numFmtId="3" fontId="2" fillId="0" borderId="14" xfId="30" applyNumberFormat="1" applyFont="1" applyBorder="1" applyAlignment="1" applyProtection="1">
      <alignment horizontal="right" vertical="center"/>
      <protection locked="0"/>
    </xf>
    <xf numFmtId="0" fontId="2" fillId="0" borderId="0" xfId="30" applyNumberFormat="1" applyBorder="1" applyAlignment="1">
      <alignment horizontal="center" vertical="center"/>
    </xf>
    <xf numFmtId="49" fontId="2" fillId="0" borderId="0" xfId="30" applyNumberFormat="1" applyBorder="1" applyAlignment="1">
      <alignment horizontal="center" vertical="center"/>
    </xf>
    <xf numFmtId="0" fontId="2" fillId="0" borderId="0" xfId="30" applyNumberFormat="1" applyBorder="1" applyAlignment="1">
      <alignment horizontal="left" vertical="center"/>
    </xf>
    <xf numFmtId="4" fontId="2" fillId="0" borderId="0" xfId="30" applyNumberFormat="1" applyBorder="1" applyAlignment="1">
      <alignment horizontal="right" vertical="center"/>
    </xf>
    <xf numFmtId="49" fontId="2" fillId="0" borderId="0" xfId="30" applyNumberFormat="1" applyBorder="1" applyAlignment="1" applyProtection="1">
      <alignment horizontal="center" vertical="center"/>
      <protection locked="0"/>
    </xf>
    <xf numFmtId="3" fontId="2" fillId="0" borderId="0" xfId="30" applyNumberFormat="1" applyBorder="1" applyAlignment="1">
      <alignment horizontal="right" vertical="center"/>
    </xf>
    <xf numFmtId="3" fontId="2" fillId="0" borderId="0" xfId="30" applyNumberFormat="1" applyBorder="1" applyAlignment="1">
      <alignment horizontal="center" vertical="center"/>
    </xf>
    <xf numFmtId="3" fontId="2" fillId="0" borderId="0" xfId="30" applyNumberFormat="1" applyFill="1" applyBorder="1" applyAlignment="1">
      <alignment horizontal="center" vertical="center"/>
    </xf>
    <xf numFmtId="0" fontId="2" fillId="0" borderId="0" xfId="30" applyNumberFormat="1" applyFill="1" applyBorder="1" applyAlignment="1">
      <alignment horizontal="center" vertical="center"/>
    </xf>
    <xf numFmtId="0" fontId="22" fillId="0" borderId="0" xfId="30" applyNumberFormat="1" applyFont="1" applyBorder="1" applyAlignment="1">
      <alignment horizontal="center" vertical="center"/>
    </xf>
    <xf numFmtId="49" fontId="22" fillId="0" borderId="0" xfId="30" applyNumberFormat="1" applyFont="1" applyBorder="1" applyAlignment="1">
      <alignment horizontal="center" vertical="center"/>
    </xf>
    <xf numFmtId="0" fontId="22" fillId="0" borderId="0" xfId="30" applyNumberFormat="1" applyFont="1" applyBorder="1" applyAlignment="1">
      <alignment horizontal="left" vertical="center"/>
    </xf>
    <xf numFmtId="4" fontId="22" fillId="0" borderId="0" xfId="30" applyNumberFormat="1" applyFont="1" applyBorder="1" applyAlignment="1">
      <alignment horizontal="right" vertical="center"/>
    </xf>
    <xf numFmtId="0" fontId="22" fillId="0" borderId="0" xfId="31" applyNumberFormat="1" applyFont="1" applyFill="1" applyBorder="1" applyAlignment="1">
      <alignment horizontal="center" vertical="center" wrapText="1"/>
    </xf>
    <xf numFmtId="49" fontId="22" fillId="0" borderId="0" xfId="30" applyNumberFormat="1" applyFont="1" applyBorder="1" applyAlignment="1" applyProtection="1">
      <alignment horizontal="center" vertical="center"/>
      <protection locked="0"/>
    </xf>
    <xf numFmtId="3" fontId="22" fillId="0" borderId="0" xfId="30" applyNumberFormat="1" applyFont="1" applyBorder="1" applyAlignment="1">
      <alignment horizontal="right" vertical="center"/>
    </xf>
    <xf numFmtId="3" fontId="22" fillId="0" borderId="0" xfId="30" applyNumberFormat="1" applyFont="1" applyFill="1" applyBorder="1" applyAlignment="1">
      <alignment horizontal="center" vertical="center"/>
    </xf>
    <xf numFmtId="3" fontId="22" fillId="0" borderId="0" xfId="30" applyNumberFormat="1" applyFont="1" applyBorder="1" applyAlignment="1">
      <alignment horizontal="center" vertical="center"/>
    </xf>
    <xf numFmtId="0" fontId="22" fillId="25" borderId="14" xfId="31" applyNumberFormat="1" applyFont="1" applyFill="1" applyBorder="1" applyAlignment="1">
      <alignment horizontal="center" vertical="center"/>
    </xf>
    <xf numFmtId="49" fontId="22" fillId="26" borderId="15" xfId="31" applyNumberFormat="1" applyFont="1" applyFill="1" applyBorder="1" applyAlignment="1" applyProtection="1">
      <alignment horizontal="center" vertical="center"/>
    </xf>
    <xf numFmtId="49" fontId="22" fillId="25" borderId="14" xfId="31" applyNumberFormat="1" applyFont="1" applyFill="1" applyBorder="1" applyAlignment="1">
      <alignment horizontal="center" vertical="center"/>
    </xf>
    <xf numFmtId="4" fontId="22" fillId="25" borderId="14" xfId="31" applyNumberFormat="1" applyFont="1" applyFill="1" applyBorder="1" applyAlignment="1">
      <alignment horizontal="center" vertical="center"/>
    </xf>
    <xf numFmtId="49" fontId="22" fillId="24" borderId="14" xfId="30" applyNumberFormat="1" applyFont="1" applyFill="1" applyBorder="1" applyAlignment="1" applyProtection="1">
      <alignment horizontal="center" vertical="center"/>
    </xf>
    <xf numFmtId="3" fontId="22" fillId="27" borderId="14" xfId="30" applyNumberFormat="1" applyFont="1" applyFill="1" applyBorder="1" applyAlignment="1">
      <alignment horizontal="center" vertical="center"/>
    </xf>
    <xf numFmtId="49" fontId="22" fillId="0" borderId="0" xfId="31" applyNumberFormat="1" applyFont="1" applyFill="1" applyBorder="1" applyAlignment="1">
      <alignment horizontal="center" vertical="center" wrapText="1"/>
    </xf>
    <xf numFmtId="0" fontId="18" fillId="0" borderId="14" xfId="30" applyNumberFormat="1" applyFont="1" applyBorder="1" applyAlignment="1">
      <alignment horizontal="center" vertical="center"/>
    </xf>
    <xf numFmtId="3" fontId="22" fillId="0" borderId="0" xfId="30" applyNumberFormat="1" applyFont="1" applyBorder="1" applyAlignment="1" applyProtection="1">
      <alignment horizontal="center" vertical="center"/>
      <protection locked="0"/>
    </xf>
    <xf numFmtId="49" fontId="22" fillId="0" borderId="0" xfId="30" applyNumberFormat="1" applyFont="1" applyBorder="1" applyAlignment="1">
      <alignment horizontal="left" vertical="center"/>
    </xf>
    <xf numFmtId="0" fontId="1" fillId="24" borderId="10" xfId="0" applyFont="1" applyFill="1" applyBorder="1" applyAlignment="1">
      <alignment wrapText="1" shrinkToFit="1"/>
    </xf>
    <xf numFmtId="0" fontId="0" fillId="0" borderId="0" xfId="0" applyAlignment="1">
      <alignment horizontal="center" vertical="center"/>
    </xf>
    <xf numFmtId="49" fontId="27" fillId="24" borderId="14" xfId="30" applyNumberFormat="1" applyFont="1" applyFill="1" applyBorder="1" applyAlignment="1" applyProtection="1">
      <alignment horizontal="center" vertical="center" wrapText="1" shrinkToFit="1"/>
    </xf>
    <xf numFmtId="49" fontId="28" fillId="24" borderId="10" xfId="0" applyNumberFormat="1" applyFont="1" applyFill="1" applyBorder="1" applyAlignment="1">
      <alignment horizontal="center" vertical="center" wrapText="1" shrinkToFit="1"/>
    </xf>
    <xf numFmtId="49" fontId="23" fillId="0" borderId="16" xfId="0" applyNumberFormat="1" applyFont="1" applyFill="1" applyBorder="1" applyAlignment="1">
      <alignment horizontal="center"/>
    </xf>
    <xf numFmtId="0" fontId="0" fillId="0" borderId="0" xfId="0" applyFill="1" applyAlignment="1"/>
    <xf numFmtId="0" fontId="0" fillId="0" borderId="17" xfId="0" applyFill="1" applyBorder="1" applyAlignment="1"/>
    <xf numFmtId="49" fontId="28" fillId="24" borderId="10" xfId="0" applyNumberFormat="1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 shrinkToFit="1"/>
    </xf>
    <xf numFmtId="0" fontId="28" fillId="24" borderId="10" xfId="0" applyFont="1" applyFill="1" applyBorder="1" applyAlignment="1">
      <alignment horizontal="center" vertical="center"/>
    </xf>
    <xf numFmtId="0" fontId="28" fillId="24" borderId="10" xfId="0" applyNumberFormat="1" applyFont="1" applyFill="1" applyBorder="1" applyAlignment="1">
      <alignment horizontal="center" vertical="center" wrapText="1" shrinkToFit="1"/>
    </xf>
    <xf numFmtId="49" fontId="30" fillId="24" borderId="10" xfId="30" applyNumberFormat="1" applyFont="1" applyFill="1" applyBorder="1" applyAlignment="1" applyProtection="1">
      <alignment horizontal="center" vertical="center" wrapText="1" shrinkToFit="1"/>
    </xf>
    <xf numFmtId="49" fontId="30" fillId="24" borderId="10" xfId="30" applyNumberFormat="1" applyFont="1" applyFill="1" applyBorder="1" applyAlignment="1" applyProtection="1">
      <alignment horizontal="center" vertical="center"/>
    </xf>
    <xf numFmtId="3" fontId="30" fillId="27" borderId="10" xfId="30" applyNumberFormat="1" applyFont="1" applyFill="1" applyBorder="1" applyAlignment="1">
      <alignment horizontal="center" vertical="center" wrapText="1" shrinkToFit="1"/>
    </xf>
    <xf numFmtId="49" fontId="29" fillId="0" borderId="0" xfId="0" applyNumberFormat="1" applyFont="1" applyAlignment="1">
      <alignment horizontal="center"/>
    </xf>
    <xf numFmtId="49" fontId="29" fillId="0" borderId="0" xfId="0" applyNumberFormat="1" applyFont="1" applyAlignment="1"/>
    <xf numFmtId="49" fontId="29" fillId="0" borderId="0" xfId="0" applyNumberFormat="1" applyFont="1" applyAlignment="1">
      <alignment horizontal="left"/>
    </xf>
    <xf numFmtId="0" fontId="29" fillId="0" borderId="0" xfId="0" applyFont="1"/>
    <xf numFmtId="4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29" fillId="0" borderId="0" xfId="0" applyFont="1" applyProtection="1">
      <protection locked="0"/>
    </xf>
    <xf numFmtId="49" fontId="29" fillId="0" borderId="0" xfId="0" applyNumberFormat="1" applyFont="1" applyProtection="1">
      <protection locked="0"/>
    </xf>
    <xf numFmtId="3" fontId="29" fillId="0" borderId="0" xfId="0" applyNumberFormat="1" applyFont="1" applyProtection="1">
      <protection locked="0"/>
    </xf>
    <xf numFmtId="3" fontId="2" fillId="0" borderId="18" xfId="3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9" fillId="0" borderId="0" xfId="0" applyFont="1" applyAlignment="1" applyProtection="1">
      <alignment horizontal="center"/>
      <protection locked="0"/>
    </xf>
    <xf numFmtId="49" fontId="29" fillId="0" borderId="0" xfId="0" applyNumberFormat="1" applyFont="1" applyAlignment="1" applyProtection="1">
      <alignment horizontal="center"/>
      <protection locked="0"/>
    </xf>
    <xf numFmtId="3" fontId="29" fillId="0" borderId="0" xfId="0" applyNumberFormat="1" applyFont="1" applyAlignment="1">
      <alignment horizontal="center"/>
    </xf>
    <xf numFmtId="0" fontId="18" fillId="0" borderId="0" xfId="30" applyNumberFormat="1" applyFont="1" applyBorder="1" applyAlignment="1" applyProtection="1">
      <alignment horizontal="center" vertical="center"/>
    </xf>
    <xf numFmtId="0" fontId="21" fillId="0" borderId="11" xfId="30" applyNumberFormat="1" applyFont="1" applyFill="1" applyBorder="1" applyAlignment="1" applyProtection="1">
      <alignment horizontal="center" vertical="center"/>
    </xf>
    <xf numFmtId="0" fontId="21" fillId="0" borderId="0" xfId="30" applyNumberFormat="1" applyFont="1" applyFill="1" applyBorder="1" applyAlignment="1" applyProtection="1">
      <alignment horizontal="center" vertical="center"/>
    </xf>
    <xf numFmtId="0" fontId="21" fillId="0" borderId="0" xfId="30" applyNumberFormat="1" applyFont="1" applyFill="1" applyBorder="1" applyAlignment="1" applyProtection="1">
      <alignment horizontal="left" vertical="center"/>
    </xf>
    <xf numFmtId="4" fontId="21" fillId="0" borderId="0" xfId="30" applyNumberFormat="1" applyFont="1" applyFill="1" applyBorder="1" applyAlignment="1" applyProtection="1">
      <alignment horizontal="right" vertical="center"/>
    </xf>
    <xf numFmtId="3" fontId="21" fillId="0" borderId="0" xfId="30" applyNumberFormat="1" applyFont="1" applyFill="1" applyBorder="1" applyAlignment="1" applyProtection="1">
      <alignment horizontal="center" vertical="center"/>
    </xf>
    <xf numFmtId="3" fontId="18" fillId="0" borderId="0" xfId="30" applyNumberFormat="1" applyFont="1" applyFill="1" applyBorder="1" applyAlignment="1" applyProtection="1">
      <alignment horizontal="center" vertical="center"/>
    </xf>
    <xf numFmtId="0" fontId="18" fillId="0" borderId="0" xfId="30" applyNumberFormat="1" applyFont="1" applyFill="1" applyBorder="1" applyAlignment="1" applyProtection="1">
      <alignment horizontal="center" vertical="center"/>
    </xf>
    <xf numFmtId="0" fontId="18" fillId="0" borderId="12" xfId="30" applyNumberFormat="1" applyFont="1" applyBorder="1" applyAlignment="1" applyProtection="1">
      <alignment horizontal="center" vertical="center"/>
    </xf>
    <xf numFmtId="0" fontId="18" fillId="0" borderId="13" xfId="30" applyNumberFormat="1" applyFont="1" applyBorder="1" applyAlignment="1" applyProtection="1">
      <alignment horizontal="center" vertical="center"/>
    </xf>
    <xf numFmtId="49" fontId="18" fillId="0" borderId="13" xfId="30" applyNumberFormat="1" applyFont="1" applyBorder="1" applyAlignment="1" applyProtection="1">
      <alignment horizontal="center" vertical="center"/>
    </xf>
    <xf numFmtId="0" fontId="18" fillId="0" borderId="13" xfId="30" applyNumberFormat="1" applyFont="1" applyBorder="1" applyAlignment="1" applyProtection="1">
      <alignment horizontal="left" vertical="center"/>
    </xf>
    <xf numFmtId="4" fontId="18" fillId="0" borderId="13" xfId="30" applyNumberFormat="1" applyFont="1" applyBorder="1" applyAlignment="1" applyProtection="1">
      <alignment horizontal="right" vertical="center"/>
    </xf>
    <xf numFmtId="0" fontId="18" fillId="0" borderId="14" xfId="30" applyNumberFormat="1" applyFont="1" applyBorder="1" applyAlignment="1" applyProtection="1">
      <alignment horizontal="center" vertical="center"/>
    </xf>
    <xf numFmtId="0" fontId="22" fillId="25" borderId="14" xfId="31" applyNumberFormat="1" applyFont="1" applyFill="1" applyBorder="1" applyAlignment="1" applyProtection="1">
      <alignment horizontal="center" vertical="center"/>
    </xf>
    <xf numFmtId="49" fontId="22" fillId="25" borderId="14" xfId="31" applyNumberFormat="1" applyFont="1" applyFill="1" applyBorder="1" applyAlignment="1" applyProtection="1">
      <alignment horizontal="center" vertical="center"/>
    </xf>
    <xf numFmtId="4" fontId="22" fillId="25" borderId="14" xfId="31" applyNumberFormat="1" applyFont="1" applyFill="1" applyBorder="1" applyAlignment="1" applyProtection="1">
      <alignment horizontal="center" vertical="center"/>
    </xf>
    <xf numFmtId="0" fontId="2" fillId="0" borderId="0" xfId="30" applyNumberFormat="1" applyBorder="1" applyAlignment="1" applyProtection="1">
      <alignment horizontal="center" vertical="center"/>
    </xf>
    <xf numFmtId="0" fontId="22" fillId="0" borderId="0" xfId="30" applyNumberFormat="1" applyFont="1" applyBorder="1" applyAlignment="1" applyProtection="1">
      <alignment horizontal="center" vertical="center"/>
    </xf>
    <xf numFmtId="49" fontId="22" fillId="0" borderId="0" xfId="30" applyNumberFormat="1" applyFont="1" applyBorder="1" applyAlignment="1" applyProtection="1">
      <alignment horizontal="center" vertical="center"/>
    </xf>
    <xf numFmtId="49" fontId="22" fillId="0" borderId="0" xfId="30" applyNumberFormat="1" applyFont="1" applyBorder="1" applyAlignment="1" applyProtection="1">
      <alignment horizontal="left" vertical="center"/>
    </xf>
    <xf numFmtId="0" fontId="22" fillId="0" borderId="0" xfId="30" applyNumberFormat="1" applyFont="1" applyBorder="1" applyAlignment="1" applyProtection="1">
      <alignment horizontal="left" vertical="center"/>
    </xf>
    <xf numFmtId="4" fontId="22" fillId="0" borderId="0" xfId="30" applyNumberFormat="1" applyFont="1" applyBorder="1" applyAlignment="1" applyProtection="1">
      <alignment horizontal="right" vertical="center"/>
    </xf>
    <xf numFmtId="0" fontId="22" fillId="0" borderId="0" xfId="31" applyNumberFormat="1" applyFont="1" applyFill="1" applyBorder="1" applyAlignment="1" applyProtection="1">
      <alignment horizontal="center" vertical="center" wrapText="1"/>
    </xf>
    <xf numFmtId="49" fontId="22" fillId="0" borderId="0" xfId="31" applyNumberFormat="1" applyFont="1" applyFill="1" applyBorder="1" applyAlignment="1" applyProtection="1">
      <alignment horizontal="center" vertical="center" wrapText="1"/>
    </xf>
    <xf numFmtId="3" fontId="22" fillId="0" borderId="0" xfId="30" applyNumberFormat="1" applyFont="1" applyBorder="1" applyAlignment="1" applyProtection="1">
      <alignment horizontal="center" vertical="center"/>
    </xf>
    <xf numFmtId="4" fontId="22" fillId="0" borderId="19" xfId="30" applyNumberFormat="1" applyFont="1" applyBorder="1" applyAlignment="1" applyProtection="1">
      <alignment horizontal="right" vertical="center"/>
    </xf>
    <xf numFmtId="3" fontId="2" fillId="0" borderId="0" xfId="30" applyNumberFormat="1" applyBorder="1" applyAlignment="1" applyProtection="1">
      <alignment horizontal="center" vertical="center"/>
    </xf>
    <xf numFmtId="4" fontId="2" fillId="0" borderId="0" xfId="30" applyNumberFormat="1" applyBorder="1" applyAlignment="1" applyProtection="1">
      <alignment horizontal="center" vertical="center"/>
    </xf>
    <xf numFmtId="49" fontId="2" fillId="0" borderId="0" xfId="30" applyNumberFormat="1" applyBorder="1" applyAlignment="1" applyProtection="1">
      <alignment horizontal="center" vertical="center"/>
    </xf>
    <xf numFmtId="0" fontId="2" fillId="0" borderId="0" xfId="30" applyNumberFormat="1" applyBorder="1" applyAlignment="1" applyProtection="1">
      <alignment horizontal="left" vertical="center"/>
    </xf>
    <xf numFmtId="4" fontId="2" fillId="0" borderId="0" xfId="30" applyNumberFormat="1" applyBorder="1" applyAlignment="1" applyProtection="1">
      <alignment horizontal="right" vertical="center"/>
    </xf>
    <xf numFmtId="4" fontId="0" fillId="0" borderId="0" xfId="0" applyNumberFormat="1" applyFill="1" applyAlignment="1">
      <alignment horizontal="right"/>
    </xf>
    <xf numFmtId="4" fontId="30" fillId="24" borderId="10" xfId="3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3" fontId="30" fillId="24" borderId="10" xfId="30" applyNumberFormat="1" applyFont="1" applyFill="1" applyBorder="1" applyAlignment="1" applyProtection="1">
      <alignment horizontal="center" vertical="center" wrapText="1" shrinkToFit="1"/>
    </xf>
    <xf numFmtId="49" fontId="22" fillId="24" borderId="15" xfId="30" applyNumberFormat="1" applyFont="1" applyFill="1" applyBorder="1" applyAlignment="1" applyProtection="1">
      <alignment horizontal="center" vertical="center" wrapText="1"/>
    </xf>
    <xf numFmtId="49" fontId="22" fillId="24" borderId="12" xfId="30" applyNumberFormat="1" applyFont="1" applyFill="1" applyBorder="1" applyAlignment="1" applyProtection="1">
      <alignment horizontal="center" vertical="center" wrapText="1"/>
    </xf>
    <xf numFmtId="3" fontId="22" fillId="24" borderId="15" xfId="30" applyNumberFormat="1" applyFont="1" applyFill="1" applyBorder="1" applyAlignment="1" applyProtection="1">
      <alignment horizontal="center" vertical="center" wrapText="1"/>
    </xf>
    <xf numFmtId="4" fontId="18" fillId="0" borderId="0" xfId="30" applyNumberFormat="1" applyFont="1" applyFill="1" applyBorder="1" applyAlignment="1" applyProtection="1">
      <alignment horizontal="right" vertical="center"/>
    </xf>
    <xf numFmtId="4" fontId="22" fillId="27" borderId="15" xfId="30" applyNumberFormat="1" applyFont="1" applyFill="1" applyBorder="1" applyAlignment="1" applyProtection="1">
      <alignment horizontal="center" vertical="center" wrapText="1"/>
    </xf>
    <xf numFmtId="4" fontId="0" fillId="0" borderId="17" xfId="0" applyNumberFormat="1" applyFill="1" applyBorder="1" applyAlignment="1"/>
    <xf numFmtId="4" fontId="30" fillId="27" borderId="10" xfId="30" applyNumberFormat="1" applyFont="1" applyFill="1" applyBorder="1" applyAlignment="1">
      <alignment horizontal="center" vertical="center" wrapText="1" shrinkToFit="1"/>
    </xf>
    <xf numFmtId="4" fontId="29" fillId="0" borderId="0" xfId="0" applyNumberFormat="1" applyFo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0" borderId="20" xfId="0" applyBorder="1" applyAlignment="1"/>
    <xf numFmtId="0" fontId="0" fillId="0" borderId="21" xfId="0" applyBorder="1" applyAlignment="1"/>
    <xf numFmtId="4" fontId="21" fillId="0" borderId="0" xfId="30" applyNumberFormat="1" applyFont="1" applyFill="1" applyBorder="1" applyAlignment="1" applyProtection="1">
      <alignment horizontal="center" vertical="center"/>
    </xf>
    <xf numFmtId="4" fontId="18" fillId="0" borderId="13" xfId="30" applyNumberFormat="1" applyFont="1" applyBorder="1" applyAlignment="1" applyProtection="1">
      <alignment horizontal="center" vertical="center"/>
    </xf>
    <xf numFmtId="4" fontId="22" fillId="25" borderId="14" xfId="31" applyNumberFormat="1" applyFont="1" applyFill="1" applyBorder="1" applyAlignment="1" applyProtection="1">
      <alignment horizontal="center" vertical="center" wrapText="1"/>
    </xf>
    <xf numFmtId="4" fontId="27" fillId="25" borderId="14" xfId="31" applyNumberFormat="1" applyFont="1" applyFill="1" applyBorder="1" applyAlignment="1" applyProtection="1">
      <alignment horizontal="center" vertical="center" wrapText="1"/>
    </xf>
    <xf numFmtId="4" fontId="22" fillId="0" borderId="0" xfId="30" applyNumberFormat="1" applyFont="1" applyBorder="1" applyAlignment="1" applyProtection="1">
      <alignment horizontal="center" vertical="center"/>
    </xf>
    <xf numFmtId="49" fontId="22" fillId="29" borderId="15" xfId="31" applyNumberFormat="1" applyFont="1" applyFill="1" applyBorder="1" applyAlignment="1" applyProtection="1">
      <alignment horizontal="center" vertical="center"/>
    </xf>
    <xf numFmtId="49" fontId="22" fillId="30" borderId="15" xfId="30" applyNumberFormat="1" applyFont="1" applyFill="1" applyBorder="1" applyAlignment="1" applyProtection="1">
      <alignment horizontal="center" vertical="center" wrapText="1"/>
    </xf>
    <xf numFmtId="14" fontId="2" fillId="0" borderId="21" xfId="30" applyNumberFormat="1" applyFont="1" applyBorder="1" applyAlignment="1" applyProtection="1">
      <alignment horizontal="center" vertical="center"/>
    </xf>
    <xf numFmtId="0" fontId="0" fillId="0" borderId="13" xfId="0" applyBorder="1" applyAlignment="1"/>
    <xf numFmtId="4" fontId="1" fillId="31" borderId="14" xfId="0" applyNumberFormat="1" applyFont="1" applyFill="1" applyBorder="1" applyAlignment="1">
      <alignment vertical="center"/>
    </xf>
    <xf numFmtId="3" fontId="1" fillId="31" borderId="14" xfId="0" applyNumberFormat="1" applyFont="1" applyFill="1" applyBorder="1" applyAlignment="1">
      <alignment vertical="center"/>
    </xf>
    <xf numFmtId="49" fontId="23" fillId="28" borderId="22" xfId="0" applyNumberFormat="1" applyFont="1" applyFill="1" applyBorder="1" applyAlignment="1">
      <alignment horizontal="center"/>
    </xf>
    <xf numFmtId="0" fontId="24" fillId="28" borderId="23" xfId="0" applyFont="1" applyFill="1" applyBorder="1" applyAlignment="1">
      <alignment horizontal="center"/>
    </xf>
    <xf numFmtId="0" fontId="24" fillId="28" borderId="24" xfId="0" applyFont="1" applyFill="1" applyBorder="1" applyAlignment="1">
      <alignment horizontal="center"/>
    </xf>
    <xf numFmtId="49" fontId="25" fillId="0" borderId="22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18" fillId="0" borderId="25" xfId="30" applyNumberFormat="1" applyFont="1" applyBorder="1" applyAlignment="1">
      <alignment horizontal="center" vertical="center"/>
    </xf>
    <xf numFmtId="0" fontId="18" fillId="0" borderId="21" xfId="30" applyNumberFormat="1" applyFont="1" applyBorder="1" applyAlignment="1">
      <alignment horizontal="center" vertical="center"/>
    </xf>
    <xf numFmtId="0" fontId="18" fillId="0" borderId="25" xfId="30" applyNumberFormat="1" applyFont="1" applyBorder="1" applyAlignment="1" applyProtection="1">
      <alignment horizontal="center" vertical="center"/>
    </xf>
    <xf numFmtId="0" fontId="2" fillId="0" borderId="20" xfId="30" applyBorder="1" applyAlignment="1">
      <alignment vertical="center"/>
    </xf>
    <xf numFmtId="0" fontId="2" fillId="0" borderId="21" xfId="30" applyBorder="1" applyAlignment="1">
      <alignment vertical="center"/>
    </xf>
    <xf numFmtId="0" fontId="21" fillId="28" borderId="25" xfId="30" applyNumberFormat="1" applyFont="1" applyFill="1" applyBorder="1" applyAlignment="1">
      <alignment horizontal="center" vertical="center"/>
    </xf>
    <xf numFmtId="0" fontId="2" fillId="0" borderId="20" xfId="30" applyBorder="1" applyAlignment="1">
      <alignment horizontal="center" vertical="center"/>
    </xf>
    <xf numFmtId="0" fontId="2" fillId="0" borderId="21" xfId="30" applyBorder="1" applyAlignment="1">
      <alignment horizontal="center" vertical="center"/>
    </xf>
    <xf numFmtId="0" fontId="18" fillId="0" borderId="20" xfId="30" applyNumberFormat="1" applyFont="1" applyBorder="1" applyAlignment="1">
      <alignment horizontal="center" vertical="center"/>
    </xf>
    <xf numFmtId="14" fontId="2" fillId="0" borderId="25" xfId="30" applyNumberFormat="1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49" fontId="25" fillId="0" borderId="16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14" fontId="2" fillId="0" borderId="16" xfId="30" applyNumberFormat="1" applyFont="1" applyBorder="1" applyAlignment="1" applyProtection="1">
      <alignment horizontal="center" vertical="center"/>
    </xf>
    <xf numFmtId="0" fontId="2" fillId="0" borderId="0" xfId="3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8" fillId="0" borderId="20" xfId="30" applyNumberFormat="1" applyFont="1" applyBorder="1" applyAlignment="1" applyProtection="1">
      <alignment horizontal="center" vertical="center"/>
    </xf>
    <xf numFmtId="0" fontId="18" fillId="0" borderId="21" xfId="30" applyNumberFormat="1" applyFont="1" applyBorder="1" applyAlignment="1" applyProtection="1">
      <alignment horizontal="center" vertical="center"/>
    </xf>
    <xf numFmtId="0" fontId="2" fillId="0" borderId="20" xfId="30" applyBorder="1" applyAlignment="1" applyProtection="1">
      <alignment vertical="center"/>
    </xf>
    <xf numFmtId="0" fontId="0" fillId="0" borderId="21" xfId="0" applyBorder="1" applyAlignment="1">
      <alignment vertical="center"/>
    </xf>
    <xf numFmtId="0" fontId="21" fillId="28" borderId="11" xfId="30" applyNumberFormat="1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0" fillId="0" borderId="20" xfId="0" applyBorder="1" applyAlignment="1"/>
    <xf numFmtId="0" fontId="0" fillId="0" borderId="21" xfId="0" applyBorder="1" applyAlignment="1"/>
    <xf numFmtId="0" fontId="2" fillId="0" borderId="20" xfId="30" applyBorder="1" applyAlignment="1" applyProtection="1">
      <alignment horizontal="center" vertical="center"/>
    </xf>
    <xf numFmtId="0" fontId="0" fillId="0" borderId="20" xfId="0" applyBorder="1" applyAlignment="1">
      <alignment vertical="center"/>
    </xf>
    <xf numFmtId="14" fontId="18" fillId="0" borderId="22" xfId="30" applyNumberFormat="1" applyFont="1" applyBorder="1" applyAlignment="1" applyProtection="1">
      <alignment horizontal="center" vertical="center" wrapText="1"/>
    </xf>
    <xf numFmtId="0" fontId="18" fillId="0" borderId="23" xfId="3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32" borderId="25" xfId="30" applyNumberFormat="1" applyFont="1" applyFill="1" applyBorder="1" applyAlignment="1" applyProtection="1">
      <alignment horizontal="left" vertical="center"/>
    </xf>
    <xf numFmtId="0" fontId="0" fillId="32" borderId="20" xfId="0" applyFill="1" applyBorder="1" applyAlignment="1">
      <alignment horizontal="left"/>
    </xf>
    <xf numFmtId="0" fontId="0" fillId="32" borderId="21" xfId="0" applyFill="1" applyBorder="1" applyAlignment="1">
      <alignment horizontal="left"/>
    </xf>
    <xf numFmtId="0" fontId="18" fillId="33" borderId="25" xfId="30" applyNumberFormat="1" applyFont="1" applyFill="1" applyBorder="1" applyAlignment="1" applyProtection="1">
      <alignment horizontal="center" vertical="center"/>
    </xf>
    <xf numFmtId="0" fontId="0" fillId="33" borderId="20" xfId="0" applyFill="1" applyBorder="1" applyAlignment="1"/>
    <xf numFmtId="0" fontId="0" fillId="33" borderId="21" xfId="0" applyFill="1" applyBorder="1" applyAlignment="1"/>
    <xf numFmtId="49" fontId="22" fillId="0" borderId="0" xfId="30" quotePrefix="1" applyNumberFormat="1" applyFont="1" applyBorder="1" applyAlignment="1" applyProtection="1">
      <alignment horizontal="left" vertical="center"/>
    </xf>
    <xf numFmtId="0" fontId="22" fillId="0" borderId="0" xfId="30" quotePrefix="1" applyNumberFormat="1" applyFont="1" applyBorder="1" applyAlignment="1" applyProtection="1">
      <alignment horizontal="center" vertical="center"/>
    </xf>
    <xf numFmtId="49" fontId="22" fillId="24" borderId="0" xfId="30" applyNumberFormat="1" applyFont="1" applyFill="1" applyBorder="1" applyAlignment="1" applyProtection="1">
      <alignment horizontal="center" vertical="center"/>
    </xf>
    <xf numFmtId="3" fontId="22" fillId="24" borderId="0" xfId="30" applyNumberFormat="1" applyFont="1" applyFill="1" applyBorder="1" applyAlignment="1" applyProtection="1">
      <alignment horizontal="center" vertical="center"/>
    </xf>
    <xf numFmtId="4" fontId="22" fillId="24" borderId="0" xfId="30" applyNumberFormat="1" applyFont="1" applyFill="1" applyBorder="1" applyAlignment="1" applyProtection="1">
      <alignment horizontal="right" vertical="center"/>
    </xf>
    <xf numFmtId="4" fontId="22" fillId="34" borderId="0" xfId="30" applyNumberFormat="1" applyFont="1" applyFill="1" applyBorder="1" applyAlignment="1" applyProtection="1">
      <alignment horizontal="right" vertical="center"/>
    </xf>
    <xf numFmtId="0" fontId="2" fillId="24" borderId="0" xfId="30" applyNumberFormat="1" applyFill="1" applyBorder="1" applyAlignment="1" applyProtection="1">
      <alignment horizontal="center" vertical="center"/>
    </xf>
    <xf numFmtId="0" fontId="22" fillId="0" borderId="0" xfId="30" applyNumberFormat="1" applyFont="1" applyBorder="1" applyAlignment="1" applyProtection="1">
      <alignment horizontal="left" vertical="center" wrapText="1"/>
    </xf>
    <xf numFmtId="49" fontId="22" fillId="0" borderId="0" xfId="30" applyNumberFormat="1" applyFont="1" applyFill="1" applyBorder="1" applyAlignment="1" applyProtection="1">
      <alignment horizontal="center" vertical="center"/>
    </xf>
    <xf numFmtId="3" fontId="22" fillId="0" borderId="0" xfId="30" applyNumberFormat="1" applyFont="1" applyFill="1" applyBorder="1" applyAlignment="1" applyProtection="1">
      <alignment horizontal="center" vertical="center"/>
    </xf>
    <xf numFmtId="4" fontId="22" fillId="0" borderId="0" xfId="30" applyNumberFormat="1" applyFont="1" applyFill="1" applyBorder="1" applyAlignment="1" applyProtection="1">
      <alignment horizontal="right" vertical="center"/>
    </xf>
    <xf numFmtId="0" fontId="2" fillId="0" borderId="0" xfId="30" applyNumberFormat="1" applyFill="1" applyBorder="1" applyAlignment="1" applyProtection="1">
      <alignment horizontal="center" vertical="center"/>
    </xf>
    <xf numFmtId="3" fontId="31" fillId="0" borderId="0" xfId="30" applyNumberFormat="1" applyFont="1" applyFill="1" applyBorder="1" applyAlignment="1" applyProtection="1">
      <alignment vertical="center"/>
    </xf>
    <xf numFmtId="4" fontId="31" fillId="0" borderId="0" xfId="30" applyNumberFormat="1" applyFont="1" applyFill="1" applyBorder="1" applyAlignment="1" applyProtection="1">
      <alignment horizontal="right" vertical="center"/>
    </xf>
    <xf numFmtId="49" fontId="28" fillId="0" borderId="0" xfId="0" applyNumberFormat="1" applyFont="1" applyAlignment="1">
      <alignment horizontal="center"/>
    </xf>
    <xf numFmtId="49" fontId="29" fillId="0" borderId="0" xfId="0" quotePrefix="1" applyNumberFormat="1" applyFont="1" applyAlignment="1">
      <alignment horizontal="center"/>
    </xf>
    <xf numFmtId="0" fontId="29" fillId="24" borderId="0" xfId="0" applyFont="1" applyFill="1" applyAlignment="1" applyProtection="1">
      <alignment horizontal="center"/>
      <protection locked="0"/>
    </xf>
    <xf numFmtId="49" fontId="29" fillId="24" borderId="0" xfId="0" applyNumberFormat="1" applyFont="1" applyFill="1" applyAlignment="1" applyProtection="1">
      <alignment horizontal="center"/>
      <protection locked="0"/>
    </xf>
    <xf numFmtId="3" fontId="29" fillId="24" borderId="0" xfId="0" applyNumberFormat="1" applyFont="1" applyFill="1" applyAlignment="1">
      <alignment horizontal="center"/>
    </xf>
    <xf numFmtId="4" fontId="29" fillId="24" borderId="0" xfId="0" applyNumberFormat="1" applyFont="1" applyFill="1" applyAlignment="1">
      <alignment horizontal="right"/>
    </xf>
    <xf numFmtId="4" fontId="29" fillId="34" borderId="0" xfId="0" applyNumberFormat="1" applyFont="1" applyFill="1"/>
    <xf numFmtId="0" fontId="29" fillId="0" borderId="0" xfId="0" applyFont="1" applyFill="1" applyAlignment="1" applyProtection="1">
      <alignment horizontal="center"/>
      <protection locked="0"/>
    </xf>
    <xf numFmtId="49" fontId="29" fillId="0" borderId="0" xfId="0" applyNumberFormat="1" applyFont="1" applyFill="1" applyAlignment="1" applyProtection="1">
      <alignment horizontal="center"/>
      <protection locked="0"/>
    </xf>
    <xf numFmtId="3" fontId="29" fillId="0" borderId="0" xfId="0" applyNumberFormat="1" applyFont="1" applyFill="1" applyAlignment="1">
      <alignment horizontal="center"/>
    </xf>
    <xf numFmtId="4" fontId="29" fillId="0" borderId="0" xfId="0" applyNumberFormat="1" applyFont="1" applyFill="1" applyAlignment="1">
      <alignment horizontal="right"/>
    </xf>
    <xf numFmtId="4" fontId="29" fillId="0" borderId="0" xfId="0" applyNumberFormat="1" applyFont="1" applyFill="1"/>
    <xf numFmtId="3" fontId="28" fillId="0" borderId="0" xfId="0" applyNumberFormat="1" applyFont="1" applyFill="1" applyAlignment="1"/>
    <xf numFmtId="4" fontId="28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3" fontId="28" fillId="24" borderId="0" xfId="0" applyNumberFormat="1" applyFont="1" applyFill="1" applyAlignment="1"/>
    <xf numFmtId="4" fontId="28" fillId="24" borderId="0" xfId="0" applyNumberFormat="1" applyFont="1" applyFill="1" applyAlignment="1">
      <alignment horizontal="right"/>
    </xf>
    <xf numFmtId="4" fontId="28" fillId="24" borderId="0" xfId="0" applyNumberFormat="1" applyFont="1" applyFill="1"/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/>
    <cellStyle name="Normale_Foglio1" xfId="31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L6"/>
  <sheetViews>
    <sheetView showGridLines="0" workbookViewId="0">
      <selection sqref="A1:L1"/>
    </sheetView>
  </sheetViews>
  <sheetFormatPr defaultRowHeight="13.2" x14ac:dyDescent="0.25"/>
  <cols>
    <col min="1" max="1" width="8.6640625" style="3" customWidth="1"/>
    <col min="2" max="2" width="12.33203125" style="3" customWidth="1"/>
    <col min="3" max="3" width="22.6640625" style="4" customWidth="1"/>
    <col min="4" max="4" width="30.6640625" style="5" customWidth="1"/>
    <col min="5" max="5" width="22.6640625" customWidth="1"/>
    <col min="6" max="6" width="29.5546875" hidden="1" customWidth="1"/>
    <col min="7" max="7" width="15.88671875" style="3" customWidth="1"/>
    <col min="8" max="8" width="20.6640625" style="3" hidden="1" customWidth="1"/>
    <col min="9" max="9" width="20.6640625" style="5" hidden="1" customWidth="1"/>
    <col min="10" max="10" width="13.6640625" style="1" customWidth="1"/>
    <col min="11" max="11" width="13.6640625" style="7" customWidth="1"/>
    <col min="12" max="12" width="15.6640625" style="1" customWidth="1"/>
  </cols>
  <sheetData>
    <row r="1" spans="1:12" ht="23.1" customHeight="1" x14ac:dyDescent="0.4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2"/>
    </row>
    <row r="2" spans="1:12" s="62" customFormat="1" ht="23.1" customHeight="1" x14ac:dyDescent="0.25">
      <c r="A2" s="153" t="s">
        <v>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5"/>
    </row>
    <row r="3" spans="1:12" ht="24.9" customHeight="1" x14ac:dyDescent="0.25">
      <c r="A3" s="8" t="s">
        <v>3</v>
      </c>
      <c r="B3" s="8" t="s">
        <v>4</v>
      </c>
      <c r="C3" s="9" t="s">
        <v>1</v>
      </c>
      <c r="D3" s="9" t="s">
        <v>5</v>
      </c>
      <c r="E3" s="61" t="s">
        <v>9</v>
      </c>
      <c r="F3" s="11" t="s">
        <v>17</v>
      </c>
      <c r="G3" s="9" t="s">
        <v>2</v>
      </c>
      <c r="H3" s="10" t="s">
        <v>6</v>
      </c>
      <c r="I3" s="9" t="s">
        <v>7</v>
      </c>
      <c r="J3" s="12" t="s">
        <v>8</v>
      </c>
      <c r="K3" s="13" t="s">
        <v>10</v>
      </c>
      <c r="L3" s="12" t="s">
        <v>11</v>
      </c>
    </row>
    <row r="4" spans="1:12" x14ac:dyDescent="0.25">
      <c r="F4" s="5"/>
      <c r="K4" s="14"/>
    </row>
    <row r="6" spans="1:12" x14ac:dyDescent="0.25">
      <c r="I6" s="6"/>
      <c r="J6" s="2"/>
      <c r="L6" s="2"/>
    </row>
  </sheetData>
  <mergeCells count="2">
    <mergeCell ref="A1:L1"/>
    <mergeCell ref="A2:L2"/>
  </mergeCells>
  <phoneticPr fontId="0" type="noConversion"/>
  <dataValidations count="1">
    <dataValidation type="list" allowBlank="1" showInputMessage="1" showErrorMessage="1" sqref="K4:K65536 K1:K2">
      <formula1>"Consip/Mepa,"</formula1>
    </dataValidation>
  </dataValidations>
  <pageMargins left="0.75" right="0.75" top="1" bottom="1" header="0.5" footer="0.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H14"/>
  <sheetViews>
    <sheetView showGridLines="0" zoomScaleNormal="100" workbookViewId="0">
      <selection sqref="A1:AH1"/>
    </sheetView>
  </sheetViews>
  <sheetFormatPr defaultColWidth="9.109375" defaultRowHeight="14.4" x14ac:dyDescent="0.25"/>
  <cols>
    <col min="1" max="1" width="5.6640625" style="33" bestFit="1" customWidth="1"/>
    <col min="2" max="2" width="6.33203125" style="33" bestFit="1" customWidth="1"/>
    <col min="3" max="3" width="10.6640625" style="34" bestFit="1" customWidth="1"/>
    <col min="4" max="4" width="18.109375" style="35" customWidth="1"/>
    <col min="5" max="5" width="10.6640625" style="34" bestFit="1" customWidth="1"/>
    <col min="6" max="6" width="15.6640625" style="35" customWidth="1"/>
    <col min="7" max="7" width="12.109375" style="36" customWidth="1"/>
    <col min="8" max="8" width="14.88671875" style="33" customWidth="1"/>
    <col min="9" max="9" width="5.6640625" style="33" bestFit="1" customWidth="1"/>
    <col min="10" max="10" width="8.33203125" style="33" bestFit="1" customWidth="1"/>
    <col min="11" max="11" width="10.6640625" style="34" bestFit="1" customWidth="1"/>
    <col min="12" max="12" width="25.5546875" style="35" customWidth="1"/>
    <col min="13" max="13" width="16.6640625" style="34" customWidth="1"/>
    <col min="14" max="14" width="19.33203125" style="34" customWidth="1"/>
    <col min="15" max="15" width="7" style="33" hidden="1" customWidth="1"/>
    <col min="16" max="16" width="22.33203125" style="35" hidden="1" customWidth="1"/>
    <col min="17" max="20" width="0" style="33" hidden="1" customWidth="1"/>
    <col min="21" max="21" width="5.6640625" style="33" hidden="1" customWidth="1"/>
    <col min="22" max="22" width="8.33203125" style="33" hidden="1" customWidth="1"/>
    <col min="23" max="23" width="3.33203125" style="33" hidden="1" customWidth="1"/>
    <col min="24" max="24" width="13.6640625" style="33" customWidth="1"/>
    <col min="25" max="25" width="8.33203125" style="33" bestFit="1" customWidth="1"/>
    <col min="26" max="26" width="12.88671875" style="34" customWidth="1"/>
    <col min="27" max="27" width="17.6640625" style="37" customWidth="1"/>
    <col min="28" max="28" width="14.109375" style="37" bestFit="1" customWidth="1"/>
    <col min="29" max="29" width="11.6640625" style="38" customWidth="1"/>
    <col min="30" max="30" width="3" style="40" bestFit="1" customWidth="1"/>
    <col min="31" max="31" width="11.6640625" style="39" customWidth="1"/>
    <col min="32" max="32" width="8.6640625" style="39" customWidth="1"/>
    <col min="33" max="33" width="11.6640625" style="39" customWidth="1"/>
    <col min="34" max="34" width="10.33203125" style="38" bestFit="1" customWidth="1"/>
    <col min="35" max="16384" width="9.109375" style="33"/>
  </cols>
  <sheetData>
    <row r="1" spans="1:34" s="15" customFormat="1" ht="23.1" customHeight="1" x14ac:dyDescent="0.25">
      <c r="A1" s="161" t="s">
        <v>12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3"/>
    </row>
    <row r="2" spans="1:34" s="26" customFormat="1" ht="15" customHeight="1" x14ac:dyDescent="0.25">
      <c r="A2" s="16"/>
      <c r="B2" s="17"/>
      <c r="C2" s="18"/>
      <c r="D2" s="19"/>
      <c r="E2" s="18"/>
      <c r="F2" s="19"/>
      <c r="G2" s="20"/>
      <c r="H2" s="17"/>
      <c r="I2" s="17"/>
      <c r="J2" s="17"/>
      <c r="K2" s="18"/>
      <c r="L2" s="19"/>
      <c r="M2" s="18"/>
      <c r="N2" s="18"/>
      <c r="O2" s="17"/>
      <c r="P2" s="19"/>
      <c r="Q2" s="17"/>
      <c r="R2" s="17"/>
      <c r="S2" s="17"/>
      <c r="T2" s="17"/>
      <c r="U2" s="17"/>
      <c r="V2" s="17"/>
      <c r="W2" s="17"/>
      <c r="X2" s="17"/>
      <c r="Y2" s="17"/>
      <c r="Z2" s="18"/>
      <c r="AA2" s="21"/>
      <c r="AB2" s="21"/>
      <c r="AC2" s="22"/>
      <c r="AD2" s="23"/>
      <c r="AE2" s="24"/>
      <c r="AF2" s="24"/>
      <c r="AG2" s="24"/>
      <c r="AH2" s="25"/>
    </row>
    <row r="3" spans="1:34" s="15" customFormat="1" ht="23.1" customHeight="1" x14ac:dyDescent="0.25">
      <c r="A3" s="156" t="s">
        <v>55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3"/>
    </row>
    <row r="4" spans="1:34" s="15" customFormat="1" ht="15" customHeight="1" x14ac:dyDescent="0.25">
      <c r="A4" s="27"/>
      <c r="B4" s="28"/>
      <c r="C4" s="29"/>
      <c r="D4" s="30"/>
      <c r="E4" s="29"/>
      <c r="F4" s="30"/>
      <c r="G4" s="31"/>
      <c r="H4" s="28"/>
      <c r="I4" s="28"/>
      <c r="J4" s="28"/>
      <c r="K4" s="29"/>
      <c r="L4" s="30"/>
      <c r="M4" s="29"/>
      <c r="N4" s="29"/>
      <c r="O4" s="28"/>
      <c r="P4" s="30"/>
      <c r="Q4" s="28"/>
      <c r="R4" s="28"/>
      <c r="S4" s="28"/>
      <c r="T4" s="28"/>
      <c r="U4" s="28"/>
      <c r="V4" s="28"/>
      <c r="W4" s="28"/>
      <c r="X4" s="28"/>
      <c r="Y4" s="28"/>
      <c r="Z4" s="29"/>
      <c r="AA4" s="165" t="s">
        <v>13</v>
      </c>
      <c r="AB4" s="162"/>
      <c r="AC4" s="162"/>
      <c r="AD4" s="162"/>
      <c r="AE4" s="162"/>
      <c r="AF4" s="162"/>
      <c r="AG4" s="166"/>
      <c r="AH4" s="32">
        <v>30</v>
      </c>
    </row>
    <row r="5" spans="1:34" s="15" customFormat="1" ht="23.1" customHeight="1" x14ac:dyDescent="0.25">
      <c r="A5" s="156" t="s">
        <v>14</v>
      </c>
      <c r="B5" s="164"/>
      <c r="C5" s="157"/>
      <c r="D5" s="156" t="s">
        <v>15</v>
      </c>
      <c r="E5" s="164"/>
      <c r="F5" s="164"/>
      <c r="G5" s="164"/>
      <c r="H5" s="157"/>
      <c r="I5" s="156" t="s">
        <v>16</v>
      </c>
      <c r="J5" s="164"/>
      <c r="K5" s="157"/>
      <c r="L5" s="156" t="s">
        <v>1</v>
      </c>
      <c r="M5" s="164"/>
      <c r="N5" s="164"/>
      <c r="O5" s="156" t="s">
        <v>17</v>
      </c>
      <c r="P5" s="157"/>
      <c r="Q5" s="156" t="s">
        <v>18</v>
      </c>
      <c r="R5" s="164"/>
      <c r="S5" s="164"/>
      <c r="T5" s="157"/>
      <c r="U5" s="156" t="s">
        <v>19</v>
      </c>
      <c r="V5" s="164"/>
      <c r="W5" s="164"/>
      <c r="X5" s="58" t="s">
        <v>47</v>
      </c>
      <c r="Y5" s="156" t="s">
        <v>20</v>
      </c>
      <c r="Z5" s="157"/>
      <c r="AA5" s="158" t="s">
        <v>41</v>
      </c>
      <c r="AB5" s="159"/>
      <c r="AC5" s="159"/>
      <c r="AD5" s="159"/>
      <c r="AE5" s="159"/>
      <c r="AF5" s="159"/>
      <c r="AG5" s="159"/>
      <c r="AH5" s="160"/>
    </row>
    <row r="6" spans="1:34" ht="36" customHeight="1" x14ac:dyDescent="0.25">
      <c r="A6" s="51" t="s">
        <v>21</v>
      </c>
      <c r="B6" s="51" t="s">
        <v>22</v>
      </c>
      <c r="C6" s="52" t="s">
        <v>23</v>
      </c>
      <c r="D6" s="51" t="s">
        <v>24</v>
      </c>
      <c r="E6" s="53" t="s">
        <v>25</v>
      </c>
      <c r="F6" s="51" t="s">
        <v>26</v>
      </c>
      <c r="G6" s="54" t="s">
        <v>27</v>
      </c>
      <c r="H6" s="51" t="s">
        <v>28</v>
      </c>
      <c r="I6" s="51" t="s">
        <v>21</v>
      </c>
      <c r="J6" s="51" t="s">
        <v>24</v>
      </c>
      <c r="K6" s="52" t="s">
        <v>29</v>
      </c>
      <c r="L6" s="51" t="s">
        <v>30</v>
      </c>
      <c r="M6" s="53" t="s">
        <v>31</v>
      </c>
      <c r="N6" s="53" t="s">
        <v>32</v>
      </c>
      <c r="O6" s="51" t="s">
        <v>33</v>
      </c>
      <c r="P6" s="51" t="s">
        <v>26</v>
      </c>
      <c r="Q6" s="51" t="s">
        <v>33</v>
      </c>
      <c r="R6" s="51" t="s">
        <v>34</v>
      </c>
      <c r="S6" s="51" t="s">
        <v>35</v>
      </c>
      <c r="T6" s="51" t="s">
        <v>36</v>
      </c>
      <c r="U6" s="51" t="s">
        <v>21</v>
      </c>
      <c r="V6" s="51" t="s">
        <v>24</v>
      </c>
      <c r="W6" s="51" t="s">
        <v>37</v>
      </c>
      <c r="X6" s="51" t="s">
        <v>25</v>
      </c>
      <c r="Y6" s="51" t="s">
        <v>24</v>
      </c>
      <c r="Z6" s="52" t="s">
        <v>38</v>
      </c>
      <c r="AA6" s="55" t="s">
        <v>45</v>
      </c>
      <c r="AB6" s="55" t="s">
        <v>39</v>
      </c>
      <c r="AC6" s="55" t="s">
        <v>42</v>
      </c>
      <c r="AD6" s="55" t="s">
        <v>40</v>
      </c>
      <c r="AE6" s="55" t="s">
        <v>43</v>
      </c>
      <c r="AF6" s="55" t="s">
        <v>44</v>
      </c>
      <c r="AG6" s="63" t="s">
        <v>48</v>
      </c>
      <c r="AH6" s="56" t="s">
        <v>46</v>
      </c>
    </row>
    <row r="7" spans="1:34" x14ac:dyDescent="0.25">
      <c r="A7" s="42"/>
      <c r="B7" s="42"/>
      <c r="C7" s="43"/>
      <c r="D7" s="60"/>
      <c r="E7" s="43"/>
      <c r="F7" s="44"/>
      <c r="G7" s="45"/>
      <c r="H7" s="42"/>
      <c r="I7" s="42"/>
      <c r="J7" s="42"/>
      <c r="K7" s="43"/>
      <c r="L7" s="44"/>
      <c r="M7" s="43"/>
      <c r="N7" s="43"/>
      <c r="O7" s="42"/>
      <c r="P7" s="44"/>
      <c r="Q7" s="42"/>
      <c r="R7" s="42"/>
      <c r="S7" s="42"/>
      <c r="T7" s="42"/>
      <c r="U7" s="46"/>
      <c r="V7" s="46"/>
      <c r="W7" s="46"/>
      <c r="X7" s="57"/>
      <c r="Y7" s="42"/>
      <c r="Z7" s="43"/>
      <c r="AA7" s="47"/>
      <c r="AB7" s="47"/>
      <c r="AC7" s="48"/>
      <c r="AD7" s="49"/>
      <c r="AE7" s="59"/>
      <c r="AF7" s="50"/>
      <c r="AG7" s="59"/>
      <c r="AH7" s="48"/>
    </row>
    <row r="8" spans="1:34" x14ac:dyDescent="0.25">
      <c r="C8" s="33"/>
      <c r="D8" s="33"/>
      <c r="E8" s="33"/>
      <c r="F8" s="33"/>
      <c r="G8" s="33"/>
      <c r="K8" s="33"/>
      <c r="L8" s="33"/>
      <c r="M8" s="33"/>
      <c r="N8" s="33"/>
      <c r="P8" s="33"/>
      <c r="Z8" s="33"/>
      <c r="AA8" s="33"/>
      <c r="AB8" s="33"/>
      <c r="AC8" s="33"/>
      <c r="AD8" s="41"/>
      <c r="AE8" s="33"/>
      <c r="AF8" s="33"/>
      <c r="AG8" s="33"/>
      <c r="AH8" s="33"/>
    </row>
    <row r="9" spans="1:34" x14ac:dyDescent="0.25">
      <c r="C9" s="33"/>
      <c r="D9" s="33"/>
      <c r="E9" s="33"/>
      <c r="F9" s="33"/>
      <c r="G9" s="33"/>
      <c r="K9" s="33"/>
      <c r="L9" s="33"/>
      <c r="M9" s="33"/>
      <c r="N9" s="33"/>
      <c r="P9" s="33"/>
      <c r="Z9" s="33"/>
      <c r="AA9" s="33"/>
      <c r="AB9" s="33"/>
      <c r="AC9" s="33"/>
      <c r="AD9" s="41"/>
      <c r="AE9" s="33"/>
      <c r="AF9" s="33"/>
      <c r="AG9" s="33"/>
      <c r="AH9" s="33"/>
    </row>
    <row r="10" spans="1:34" x14ac:dyDescent="0.25">
      <c r="C10" s="33"/>
      <c r="D10" s="33"/>
      <c r="E10" s="33"/>
      <c r="F10" s="33"/>
      <c r="G10" s="33"/>
      <c r="K10" s="33"/>
      <c r="L10" s="33"/>
      <c r="M10" s="33"/>
      <c r="N10" s="33"/>
      <c r="P10" s="33"/>
      <c r="Z10" s="33"/>
      <c r="AA10" s="33"/>
      <c r="AB10" s="33"/>
      <c r="AC10" s="33"/>
      <c r="AD10" s="41"/>
      <c r="AE10" s="33"/>
      <c r="AF10" s="33"/>
      <c r="AG10" s="33"/>
      <c r="AH10" s="33"/>
    </row>
    <row r="11" spans="1:34" x14ac:dyDescent="0.25">
      <c r="C11" s="33"/>
      <c r="D11" s="33"/>
      <c r="E11" s="33"/>
      <c r="F11" s="33"/>
      <c r="G11" s="33"/>
      <c r="K11" s="33"/>
      <c r="L11" s="33"/>
      <c r="M11" s="33"/>
      <c r="N11" s="33"/>
      <c r="P11" s="33"/>
      <c r="Z11" s="33"/>
      <c r="AA11" s="33"/>
      <c r="AB11" s="33"/>
      <c r="AC11" s="33"/>
      <c r="AD11" s="41"/>
      <c r="AE11" s="33"/>
      <c r="AF11" s="33"/>
      <c r="AG11" s="33"/>
      <c r="AH11" s="33"/>
    </row>
    <row r="12" spans="1:34" x14ac:dyDescent="0.25">
      <c r="C12" s="33"/>
      <c r="D12" s="33"/>
      <c r="E12" s="33"/>
      <c r="F12" s="33"/>
      <c r="G12" s="33"/>
      <c r="K12" s="33"/>
      <c r="L12" s="33"/>
      <c r="M12" s="33"/>
      <c r="N12" s="33"/>
      <c r="P12" s="33"/>
      <c r="Z12" s="33"/>
      <c r="AA12" s="33"/>
      <c r="AB12" s="33"/>
      <c r="AC12" s="33"/>
      <c r="AD12" s="41"/>
      <c r="AE12" s="33"/>
      <c r="AF12" s="33"/>
      <c r="AG12" s="33"/>
      <c r="AH12" s="33"/>
    </row>
    <row r="13" spans="1:34" x14ac:dyDescent="0.25">
      <c r="C13" s="33"/>
      <c r="D13" s="33"/>
      <c r="E13" s="33"/>
      <c r="F13" s="33"/>
      <c r="G13" s="33"/>
      <c r="K13" s="33"/>
      <c r="L13" s="33"/>
      <c r="M13" s="33"/>
      <c r="N13" s="33"/>
      <c r="P13" s="33"/>
      <c r="Z13" s="33"/>
      <c r="AA13" s="33"/>
      <c r="AB13" s="33"/>
      <c r="AC13" s="33"/>
      <c r="AD13" s="41"/>
      <c r="AE13" s="33"/>
      <c r="AF13" s="33"/>
      <c r="AG13" s="33"/>
      <c r="AH13" s="33"/>
    </row>
    <row r="14" spans="1:34" x14ac:dyDescent="0.25">
      <c r="C14" s="33"/>
      <c r="D14" s="33"/>
      <c r="E14" s="33"/>
      <c r="F14" s="33"/>
      <c r="G14" s="33"/>
      <c r="K14" s="33"/>
      <c r="L14" s="33"/>
      <c r="M14" s="33"/>
      <c r="N14" s="33"/>
      <c r="P14" s="33"/>
      <c r="Z14" s="33"/>
      <c r="AA14" s="33"/>
      <c r="AB14" s="33"/>
      <c r="AC14" s="33"/>
      <c r="AD14" s="41"/>
      <c r="AE14" s="33"/>
      <c r="AF14" s="33"/>
      <c r="AG14" s="33"/>
      <c r="AH14" s="33"/>
    </row>
  </sheetData>
  <sheetProtection password="D3C7" sheet="1"/>
  <mergeCells count="12">
    <mergeCell ref="U5:W5"/>
    <mergeCell ref="AA4:AG4"/>
    <mergeCell ref="Y5:Z5"/>
    <mergeCell ref="AA5:AH5"/>
    <mergeCell ref="A1:AH1"/>
    <mergeCell ref="A3:AH3"/>
    <mergeCell ref="A5:C5"/>
    <mergeCell ref="D5:H5"/>
    <mergeCell ref="I5:K5"/>
    <mergeCell ref="L5:N5"/>
    <mergeCell ref="O5:P5"/>
    <mergeCell ref="Q5:T5"/>
  </mergeCells>
  <phoneticPr fontId="0" type="noConversion"/>
  <dataValidations count="1">
    <dataValidation type="list" allowBlank="1" showInputMessage="1" showErrorMessage="1" sqref="AG7">
      <formula1>"SI,"</formula1>
    </dataValidation>
  </dataValidations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showGridLines="0" workbookViewId="0">
      <selection sqref="A1:R1"/>
    </sheetView>
  </sheetViews>
  <sheetFormatPr defaultRowHeight="13.2" x14ac:dyDescent="0.25"/>
  <cols>
    <col min="1" max="1" width="8.6640625" style="3" customWidth="1"/>
    <col min="2" max="2" width="12.33203125" style="3" customWidth="1"/>
    <col min="3" max="3" width="22.6640625" style="4" customWidth="1"/>
    <col min="4" max="4" width="30.6640625" style="5" customWidth="1"/>
    <col min="5" max="5" width="22.6640625" hidden="1" customWidth="1"/>
    <col min="6" max="6" width="29.5546875" hidden="1" customWidth="1"/>
    <col min="7" max="7" width="15.88671875" style="3" customWidth="1"/>
    <col min="8" max="8" width="20.6640625" style="3" hidden="1" customWidth="1"/>
    <col min="9" max="9" width="20.6640625" style="5" hidden="1" customWidth="1"/>
    <col min="10" max="10" width="13.6640625" style="1" customWidth="1"/>
    <col min="11" max="12" width="14.6640625" customWidth="1"/>
    <col min="13" max="13" width="10.6640625" customWidth="1"/>
    <col min="14" max="16" width="8.6640625" customWidth="1"/>
    <col min="17" max="17" width="14.6640625" customWidth="1"/>
    <col min="18" max="18" width="10.6640625" customWidth="1"/>
  </cols>
  <sheetData>
    <row r="1" spans="1:18" ht="23.1" customHeight="1" x14ac:dyDescent="0.4">
      <c r="A1" s="150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23.1" customHeight="1" x14ac:dyDescent="0.4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</row>
    <row r="3" spans="1:18" ht="23.1" customHeight="1" x14ac:dyDescent="0.25">
      <c r="A3" s="153" t="s">
        <v>54</v>
      </c>
      <c r="B3" s="154"/>
      <c r="C3" s="154"/>
      <c r="D3" s="154"/>
      <c r="E3" s="154"/>
      <c r="F3" s="154"/>
      <c r="G3" s="154"/>
      <c r="H3" s="154"/>
      <c r="I3" s="154"/>
      <c r="J3" s="154"/>
      <c r="K3" s="169"/>
      <c r="L3" s="169"/>
      <c r="M3" s="169"/>
      <c r="N3" s="169"/>
      <c r="O3" s="169"/>
      <c r="P3" s="169"/>
      <c r="Q3" s="169"/>
      <c r="R3" s="170"/>
    </row>
    <row r="4" spans="1:18" ht="23.1" customHeight="1" x14ac:dyDescent="0.25">
      <c r="A4" s="153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70"/>
    </row>
    <row r="5" spans="1:18" s="62" customFormat="1" ht="23.1" customHeight="1" x14ac:dyDescent="0.25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71" t="s">
        <v>13</v>
      </c>
      <c r="L5" s="172"/>
      <c r="M5" s="172"/>
      <c r="N5" s="172"/>
      <c r="O5" s="172"/>
      <c r="P5" s="172"/>
      <c r="Q5" s="173"/>
      <c r="R5" s="84">
        <v>30</v>
      </c>
    </row>
    <row r="6" spans="1:18" ht="35.1" customHeight="1" x14ac:dyDescent="0.25">
      <c r="A6" s="64" t="s">
        <v>3</v>
      </c>
      <c r="B6" s="64" t="s">
        <v>4</v>
      </c>
      <c r="C6" s="68" t="s">
        <v>1</v>
      </c>
      <c r="D6" s="68" t="s">
        <v>5</v>
      </c>
      <c r="E6" s="69" t="s">
        <v>9</v>
      </c>
      <c r="F6" s="70" t="s">
        <v>17</v>
      </c>
      <c r="G6" s="68" t="s">
        <v>2</v>
      </c>
      <c r="H6" s="64" t="s">
        <v>6</v>
      </c>
      <c r="I6" s="68" t="s">
        <v>7</v>
      </c>
      <c r="J6" s="71" t="s">
        <v>8</v>
      </c>
      <c r="K6" s="72" t="s">
        <v>49</v>
      </c>
      <c r="L6" s="72" t="s">
        <v>50</v>
      </c>
      <c r="M6" s="72" t="s">
        <v>51</v>
      </c>
      <c r="N6" s="73" t="s">
        <v>40</v>
      </c>
      <c r="O6" s="72" t="s">
        <v>52</v>
      </c>
      <c r="P6" s="72" t="s">
        <v>53</v>
      </c>
      <c r="Q6" s="72" t="s">
        <v>48</v>
      </c>
      <c r="R6" s="74" t="s">
        <v>46</v>
      </c>
    </row>
    <row r="7" spans="1:18" x14ac:dyDescent="0.25">
      <c r="A7" s="75"/>
      <c r="B7" s="75"/>
      <c r="C7" s="76"/>
      <c r="D7" s="77"/>
      <c r="E7" s="78"/>
      <c r="F7" s="77"/>
      <c r="G7" s="75"/>
      <c r="H7" s="75"/>
      <c r="I7" s="77"/>
      <c r="J7" s="79"/>
      <c r="K7" s="81"/>
      <c r="L7" s="82"/>
      <c r="M7" s="80"/>
      <c r="N7" s="80"/>
      <c r="O7" s="83"/>
      <c r="P7" s="80"/>
      <c r="Q7" s="81"/>
      <c r="R7" s="80"/>
    </row>
    <row r="9" spans="1:18" x14ac:dyDescent="0.25">
      <c r="I9" s="6"/>
      <c r="J9" s="2"/>
    </row>
  </sheetData>
  <sheetProtection password="D3C7" sheet="1" objects="1" scenarios="1"/>
  <mergeCells count="5">
    <mergeCell ref="A5:J5"/>
    <mergeCell ref="A1:R1"/>
    <mergeCell ref="K5:Q5"/>
    <mergeCell ref="A3:R3"/>
    <mergeCell ref="A4:R4"/>
  </mergeCells>
  <phoneticPr fontId="0" type="noConversion"/>
  <dataValidations count="1">
    <dataValidation type="list" allowBlank="1" showInputMessage="1" showErrorMessage="1" sqref="Q7">
      <formula1>"SI,"</formula1>
    </dataValidation>
  </dataValidations>
  <pageMargins left="0.75" right="0.75" top="1" bottom="1" header="0.5" footer="0.5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1"/>
  <sheetViews>
    <sheetView showGridLines="0" tabSelected="1" zoomScaleNormal="100" workbookViewId="0">
      <selection sqref="A1:AI1"/>
    </sheetView>
  </sheetViews>
  <sheetFormatPr defaultColWidth="9.109375" defaultRowHeight="14.4" x14ac:dyDescent="0.25"/>
  <cols>
    <col min="1" max="1" width="5.6640625" style="107" bestFit="1" customWidth="1"/>
    <col min="2" max="2" width="6.33203125" style="107" bestFit="1" customWidth="1"/>
    <col min="3" max="3" width="10.6640625" style="119" bestFit="1" customWidth="1"/>
    <col min="4" max="4" width="18.109375" style="120" customWidth="1"/>
    <col min="5" max="5" width="10.6640625" style="119" bestFit="1" customWidth="1"/>
    <col min="6" max="6" width="15.6640625" style="120" customWidth="1"/>
    <col min="7" max="8" width="12.109375" style="121" customWidth="1"/>
    <col min="9" max="9" width="8" style="118" customWidth="1"/>
    <col min="10" max="10" width="12.109375" style="121" customWidth="1"/>
    <col min="11" max="11" width="14.88671875" style="107" customWidth="1"/>
    <col min="12" max="12" width="5.6640625" style="107" bestFit="1" customWidth="1"/>
    <col min="13" max="13" width="8.33203125" style="107" bestFit="1" customWidth="1"/>
    <col min="14" max="14" width="10.6640625" style="119" bestFit="1" customWidth="1"/>
    <col min="15" max="15" width="25.5546875" style="120" customWidth="1"/>
    <col min="16" max="16" width="16.6640625" style="119" customWidth="1"/>
    <col min="17" max="17" width="19.33203125" style="119" customWidth="1"/>
    <col min="18" max="18" width="7" style="107" hidden="1" customWidth="1"/>
    <col min="19" max="19" width="22.33203125" style="120" hidden="1" customWidth="1"/>
    <col min="20" max="23" width="0" style="107" hidden="1" customWidth="1"/>
    <col min="24" max="24" width="5.6640625" style="107" hidden="1" customWidth="1"/>
    <col min="25" max="25" width="8.33203125" style="107" hidden="1" customWidth="1"/>
    <col min="26" max="26" width="3.33203125" style="107" hidden="1" customWidth="1"/>
    <col min="27" max="27" width="13.6640625" style="107" customWidth="1"/>
    <col min="28" max="28" width="8.33203125" style="107" bestFit="1" customWidth="1"/>
    <col min="29" max="29" width="12.6640625" style="119" customWidth="1"/>
    <col min="30" max="30" width="14" style="119" customWidth="1"/>
    <col min="31" max="31" width="15.6640625" style="119" customWidth="1"/>
    <col min="32" max="32" width="15.6640625" style="117" customWidth="1"/>
    <col min="33" max="33" width="14.6640625" style="117" customWidth="1"/>
    <col min="34" max="34" width="16.109375" style="121" customWidth="1"/>
    <col min="35" max="35" width="15.44140625" style="107" customWidth="1"/>
    <col min="36" max="16384" width="9.109375" style="107"/>
  </cols>
  <sheetData>
    <row r="1" spans="1:35" s="90" customFormat="1" ht="23.1" customHeight="1" x14ac:dyDescent="0.25">
      <c r="A1" s="178" t="s">
        <v>73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80"/>
    </row>
    <row r="2" spans="1:35" s="97" customFormat="1" ht="15" customHeight="1" x14ac:dyDescent="0.25">
      <c r="A2" s="91"/>
      <c r="B2" s="92"/>
      <c r="C2" s="21"/>
      <c r="D2" s="93"/>
      <c r="E2" s="21"/>
      <c r="F2" s="93"/>
      <c r="G2" s="94"/>
      <c r="H2" s="94"/>
      <c r="I2" s="139"/>
      <c r="J2" s="94"/>
      <c r="K2" s="92"/>
      <c r="L2" s="92"/>
      <c r="M2" s="92"/>
      <c r="N2" s="21"/>
      <c r="O2" s="93"/>
      <c r="P2" s="21"/>
      <c r="Q2" s="21"/>
      <c r="R2" s="92"/>
      <c r="S2" s="93"/>
      <c r="T2" s="92"/>
      <c r="U2" s="92"/>
      <c r="V2" s="92"/>
      <c r="W2" s="92"/>
      <c r="X2" s="92"/>
      <c r="Y2" s="92"/>
      <c r="Z2" s="92"/>
      <c r="AA2" s="92"/>
      <c r="AB2" s="92"/>
      <c r="AC2" s="21"/>
      <c r="AD2" s="21"/>
      <c r="AE2" s="21"/>
      <c r="AF2" s="95"/>
      <c r="AG2" s="96"/>
      <c r="AH2" s="130"/>
    </row>
    <row r="3" spans="1:35" s="90" customFormat="1" ht="23.1" customHeight="1" x14ac:dyDescent="0.25">
      <c r="A3" s="158" t="s">
        <v>74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2"/>
    </row>
    <row r="4" spans="1:35" s="90" customFormat="1" ht="15" customHeight="1" x14ac:dyDescent="0.25">
      <c r="A4" s="98"/>
      <c r="B4" s="99"/>
      <c r="C4" s="100"/>
      <c r="D4" s="101"/>
      <c r="E4" s="100"/>
      <c r="F4" s="101"/>
      <c r="G4" s="102"/>
      <c r="H4" s="102"/>
      <c r="I4" s="140"/>
      <c r="J4" s="102"/>
      <c r="K4" s="99"/>
      <c r="L4" s="99"/>
      <c r="M4" s="99"/>
      <c r="N4" s="100"/>
      <c r="O4" s="101"/>
      <c r="P4" s="100"/>
      <c r="Q4" s="100"/>
      <c r="R4" s="99"/>
      <c r="S4" s="101"/>
      <c r="T4" s="99"/>
      <c r="U4" s="99"/>
      <c r="V4" s="99"/>
      <c r="W4" s="99"/>
      <c r="X4" s="99"/>
      <c r="Y4" s="99"/>
      <c r="Z4" s="99"/>
      <c r="AA4" s="99"/>
      <c r="AB4" s="99"/>
      <c r="AC4" s="100"/>
      <c r="AD4" s="165"/>
      <c r="AE4" s="183"/>
      <c r="AF4" s="183"/>
      <c r="AG4" s="183"/>
      <c r="AH4" s="184"/>
      <c r="AI4" s="177"/>
    </row>
    <row r="5" spans="1:35" s="90" customFormat="1" ht="23.1" customHeight="1" x14ac:dyDescent="0.25">
      <c r="A5" s="158" t="s">
        <v>14</v>
      </c>
      <c r="B5" s="174"/>
      <c r="C5" s="175"/>
      <c r="D5" s="158" t="s">
        <v>15</v>
      </c>
      <c r="E5" s="174"/>
      <c r="F5" s="174"/>
      <c r="G5" s="174"/>
      <c r="H5" s="174"/>
      <c r="I5" s="174"/>
      <c r="J5" s="174"/>
      <c r="K5" s="175"/>
      <c r="L5" s="158" t="s">
        <v>16</v>
      </c>
      <c r="M5" s="174"/>
      <c r="N5" s="175"/>
      <c r="O5" s="158" t="s">
        <v>1</v>
      </c>
      <c r="P5" s="174"/>
      <c r="Q5" s="174"/>
      <c r="R5" s="158" t="s">
        <v>17</v>
      </c>
      <c r="S5" s="175"/>
      <c r="T5" s="158" t="s">
        <v>18</v>
      </c>
      <c r="U5" s="174"/>
      <c r="V5" s="174"/>
      <c r="W5" s="175"/>
      <c r="X5" s="158" t="s">
        <v>19</v>
      </c>
      <c r="Y5" s="174"/>
      <c r="Z5" s="174"/>
      <c r="AA5" s="103" t="s">
        <v>47</v>
      </c>
      <c r="AB5" s="158" t="s">
        <v>20</v>
      </c>
      <c r="AC5" s="175"/>
      <c r="AD5" s="158" t="s">
        <v>62</v>
      </c>
      <c r="AE5" s="176"/>
      <c r="AF5" s="176"/>
      <c r="AG5" s="176"/>
      <c r="AH5" s="176"/>
      <c r="AI5" s="177"/>
    </row>
    <row r="6" spans="1:35" ht="36" customHeight="1" x14ac:dyDescent="0.25">
      <c r="A6" s="104" t="s">
        <v>21</v>
      </c>
      <c r="B6" s="104" t="s">
        <v>22</v>
      </c>
      <c r="C6" s="52" t="s">
        <v>23</v>
      </c>
      <c r="D6" s="104" t="s">
        <v>24</v>
      </c>
      <c r="E6" s="105" t="s">
        <v>25</v>
      </c>
      <c r="F6" s="104" t="s">
        <v>26</v>
      </c>
      <c r="G6" s="141" t="s">
        <v>64</v>
      </c>
      <c r="H6" s="106" t="s">
        <v>65</v>
      </c>
      <c r="I6" s="142" t="s">
        <v>66</v>
      </c>
      <c r="J6" s="141" t="s">
        <v>67</v>
      </c>
      <c r="K6" s="104" t="s">
        <v>28</v>
      </c>
      <c r="L6" s="104" t="s">
        <v>21</v>
      </c>
      <c r="M6" s="104" t="s">
        <v>24</v>
      </c>
      <c r="N6" s="52" t="s">
        <v>29</v>
      </c>
      <c r="O6" s="104" t="s">
        <v>30</v>
      </c>
      <c r="P6" s="105" t="s">
        <v>31</v>
      </c>
      <c r="Q6" s="105" t="s">
        <v>32</v>
      </c>
      <c r="R6" s="104" t="s">
        <v>33</v>
      </c>
      <c r="S6" s="104" t="s">
        <v>26</v>
      </c>
      <c r="T6" s="104" t="s">
        <v>33</v>
      </c>
      <c r="U6" s="104" t="s">
        <v>34</v>
      </c>
      <c r="V6" s="104" t="s">
        <v>35</v>
      </c>
      <c r="W6" s="104" t="s">
        <v>36</v>
      </c>
      <c r="X6" s="104" t="s">
        <v>21</v>
      </c>
      <c r="Y6" s="104" t="s">
        <v>24</v>
      </c>
      <c r="Z6" s="104" t="s">
        <v>37</v>
      </c>
      <c r="AA6" s="104" t="s">
        <v>25</v>
      </c>
      <c r="AB6" s="104" t="s">
        <v>24</v>
      </c>
      <c r="AC6" s="52" t="s">
        <v>38</v>
      </c>
      <c r="AD6" s="127" t="s">
        <v>56</v>
      </c>
      <c r="AE6" s="127" t="s">
        <v>57</v>
      </c>
      <c r="AF6" s="127" t="s">
        <v>59</v>
      </c>
      <c r="AG6" s="128" t="s">
        <v>58</v>
      </c>
      <c r="AH6" s="131" t="s">
        <v>60</v>
      </c>
      <c r="AI6" s="129" t="s">
        <v>63</v>
      </c>
    </row>
    <row r="7" spans="1:35" x14ac:dyDescent="0.25">
      <c r="A7" s="108"/>
      <c r="B7" s="108"/>
      <c r="C7" s="109"/>
      <c r="D7" s="110"/>
      <c r="E7" s="109"/>
      <c r="F7" s="111"/>
      <c r="G7" s="112"/>
      <c r="H7" s="112"/>
      <c r="I7" s="143"/>
      <c r="J7" s="112"/>
      <c r="K7" s="108"/>
      <c r="L7" s="108"/>
      <c r="M7" s="108"/>
      <c r="N7" s="109"/>
      <c r="O7" s="111"/>
      <c r="P7" s="109"/>
      <c r="Q7" s="109"/>
      <c r="R7" s="108"/>
      <c r="S7" s="111"/>
      <c r="T7" s="108"/>
      <c r="U7" s="108"/>
      <c r="V7" s="108"/>
      <c r="W7" s="108"/>
      <c r="X7" s="113"/>
      <c r="Y7" s="113"/>
      <c r="Z7" s="113"/>
      <c r="AA7" s="114"/>
      <c r="AB7" s="108"/>
      <c r="AC7" s="109"/>
      <c r="AD7" s="109"/>
      <c r="AE7" s="109"/>
      <c r="AF7" s="115"/>
      <c r="AG7" s="116"/>
      <c r="AH7" s="112"/>
    </row>
    <row r="8" spans="1:35" x14ac:dyDescent="0.25">
      <c r="A8" s="108">
        <v>2018</v>
      </c>
      <c r="B8" s="108">
        <v>919</v>
      </c>
      <c r="C8" s="109" t="s">
        <v>75</v>
      </c>
      <c r="D8" s="194" t="s">
        <v>76</v>
      </c>
      <c r="E8" s="109" t="s">
        <v>77</v>
      </c>
      <c r="F8" s="111" t="s">
        <v>78</v>
      </c>
      <c r="G8" s="112">
        <v>495</v>
      </c>
      <c r="H8" s="112">
        <v>45</v>
      </c>
      <c r="I8" s="143" t="s">
        <v>79</v>
      </c>
      <c r="J8" s="112">
        <f>IF(I8="SI", G8-H8,G8)</f>
        <v>450</v>
      </c>
      <c r="K8" s="195" t="s">
        <v>80</v>
      </c>
      <c r="L8" s="108">
        <v>2018</v>
      </c>
      <c r="M8" s="108">
        <v>6330</v>
      </c>
      <c r="N8" s="109" t="s">
        <v>81</v>
      </c>
      <c r="O8" s="111" t="s">
        <v>82</v>
      </c>
      <c r="P8" s="109" t="s">
        <v>83</v>
      </c>
      <c r="Q8" s="109" t="s">
        <v>80</v>
      </c>
      <c r="R8" s="108">
        <v>1</v>
      </c>
      <c r="S8" s="111" t="s">
        <v>84</v>
      </c>
      <c r="T8" s="108">
        <v>1010503</v>
      </c>
      <c r="U8" s="108">
        <v>470</v>
      </c>
      <c r="V8" s="108">
        <v>1156</v>
      </c>
      <c r="W8" s="108">
        <v>5</v>
      </c>
      <c r="X8" s="113">
        <v>2018</v>
      </c>
      <c r="Y8" s="113">
        <v>279</v>
      </c>
      <c r="Z8" s="113">
        <v>0</v>
      </c>
      <c r="AA8" s="114" t="s">
        <v>75</v>
      </c>
      <c r="AB8" s="108">
        <v>1558</v>
      </c>
      <c r="AC8" s="109" t="s">
        <v>85</v>
      </c>
      <c r="AD8" s="196" t="s">
        <v>86</v>
      </c>
      <c r="AE8" s="196" t="s">
        <v>85</v>
      </c>
      <c r="AF8" s="197">
        <f>AE8-AD8</f>
        <v>-24</v>
      </c>
      <c r="AG8" s="198">
        <f>IF(AI8="SI", 0,J8)</f>
        <v>450</v>
      </c>
      <c r="AH8" s="199">
        <f>AG8*AF8</f>
        <v>-10800</v>
      </c>
      <c r="AI8" s="200"/>
    </row>
    <row r="9" spans="1:35" x14ac:dyDescent="0.25">
      <c r="A9" s="108">
        <v>2018</v>
      </c>
      <c r="B9" s="108">
        <v>920</v>
      </c>
      <c r="C9" s="109" t="s">
        <v>75</v>
      </c>
      <c r="D9" s="194" t="s">
        <v>87</v>
      </c>
      <c r="E9" s="109" t="s">
        <v>88</v>
      </c>
      <c r="F9" s="111" t="s">
        <v>89</v>
      </c>
      <c r="G9" s="112">
        <v>780.8</v>
      </c>
      <c r="H9" s="112">
        <v>140.80000000000001</v>
      </c>
      <c r="I9" s="143" t="s">
        <v>79</v>
      </c>
      <c r="J9" s="112">
        <f>IF(I9="SI", G9-H9,G9)</f>
        <v>640</v>
      </c>
      <c r="K9" s="195" t="s">
        <v>90</v>
      </c>
      <c r="L9" s="108">
        <v>2018</v>
      </c>
      <c r="M9" s="108">
        <v>6282</v>
      </c>
      <c r="N9" s="109" t="s">
        <v>91</v>
      </c>
      <c r="O9" s="111" t="s">
        <v>92</v>
      </c>
      <c r="P9" s="109" t="s">
        <v>93</v>
      </c>
      <c r="Q9" s="109" t="s">
        <v>94</v>
      </c>
      <c r="R9" s="108">
        <v>1</v>
      </c>
      <c r="S9" s="111" t="s">
        <v>84</v>
      </c>
      <c r="T9" s="108">
        <v>1060203</v>
      </c>
      <c r="U9" s="108">
        <v>2340</v>
      </c>
      <c r="V9" s="108">
        <v>1456</v>
      </c>
      <c r="W9" s="108">
        <v>4</v>
      </c>
      <c r="X9" s="113">
        <v>2018</v>
      </c>
      <c r="Y9" s="113">
        <v>272</v>
      </c>
      <c r="Z9" s="113">
        <v>0</v>
      </c>
      <c r="AA9" s="114" t="s">
        <v>75</v>
      </c>
      <c r="AB9" s="108">
        <v>1562</v>
      </c>
      <c r="AC9" s="109" t="s">
        <v>85</v>
      </c>
      <c r="AD9" s="196" t="s">
        <v>95</v>
      </c>
      <c r="AE9" s="196" t="s">
        <v>85</v>
      </c>
      <c r="AF9" s="197">
        <f>AE9-AD9</f>
        <v>-22</v>
      </c>
      <c r="AG9" s="198">
        <f>IF(AI9="SI", 0,J9)</f>
        <v>640</v>
      </c>
      <c r="AH9" s="199">
        <f>AG9*AF9</f>
        <v>-14080</v>
      </c>
      <c r="AI9" s="200"/>
    </row>
    <row r="10" spans="1:35" x14ac:dyDescent="0.25">
      <c r="A10" s="108">
        <v>2018</v>
      </c>
      <c r="B10" s="108">
        <v>921</v>
      </c>
      <c r="C10" s="109" t="s">
        <v>75</v>
      </c>
      <c r="D10" s="194" t="s">
        <v>96</v>
      </c>
      <c r="E10" s="109" t="s">
        <v>97</v>
      </c>
      <c r="F10" s="111" t="s">
        <v>98</v>
      </c>
      <c r="G10" s="112">
        <v>3172</v>
      </c>
      <c r="H10" s="112">
        <v>572</v>
      </c>
      <c r="I10" s="143" t="s">
        <v>79</v>
      </c>
      <c r="J10" s="112">
        <f>IF(I10="SI", G10-H10,G10)</f>
        <v>2600</v>
      </c>
      <c r="K10" s="195" t="s">
        <v>99</v>
      </c>
      <c r="L10" s="108">
        <v>2018</v>
      </c>
      <c r="M10" s="108">
        <v>6500</v>
      </c>
      <c r="N10" s="109" t="s">
        <v>75</v>
      </c>
      <c r="O10" s="111" t="s">
        <v>100</v>
      </c>
      <c r="P10" s="109" t="s">
        <v>101</v>
      </c>
      <c r="Q10" s="109" t="s">
        <v>80</v>
      </c>
      <c r="R10" s="108">
        <v>1</v>
      </c>
      <c r="S10" s="111" t="s">
        <v>84</v>
      </c>
      <c r="T10" s="108">
        <v>1010803</v>
      </c>
      <c r="U10" s="108">
        <v>800</v>
      </c>
      <c r="V10" s="108">
        <v>1083</v>
      </c>
      <c r="W10" s="108">
        <v>2</v>
      </c>
      <c r="X10" s="113">
        <v>2018</v>
      </c>
      <c r="Y10" s="113">
        <v>11</v>
      </c>
      <c r="Z10" s="113">
        <v>0</v>
      </c>
      <c r="AA10" s="114" t="s">
        <v>75</v>
      </c>
      <c r="AB10" s="108">
        <v>1560</v>
      </c>
      <c r="AC10" s="109" t="s">
        <v>85</v>
      </c>
      <c r="AD10" s="196" t="s">
        <v>97</v>
      </c>
      <c r="AE10" s="196" t="s">
        <v>85</v>
      </c>
      <c r="AF10" s="197">
        <f>AE10-AD10</f>
        <v>4</v>
      </c>
      <c r="AG10" s="198">
        <f>IF(AI10="SI", 0,J10)</f>
        <v>2600</v>
      </c>
      <c r="AH10" s="199">
        <f>AG10*AF10</f>
        <v>10400</v>
      </c>
      <c r="AI10" s="200"/>
    </row>
    <row r="11" spans="1:35" x14ac:dyDescent="0.25">
      <c r="A11" s="108">
        <v>2018</v>
      </c>
      <c r="B11" s="108">
        <v>922</v>
      </c>
      <c r="C11" s="109" t="s">
        <v>75</v>
      </c>
      <c r="D11" s="194" t="s">
        <v>102</v>
      </c>
      <c r="E11" s="109" t="s">
        <v>103</v>
      </c>
      <c r="F11" s="111" t="s">
        <v>104</v>
      </c>
      <c r="G11" s="112">
        <v>2086.1999999999998</v>
      </c>
      <c r="H11" s="112">
        <v>376.2</v>
      </c>
      <c r="I11" s="143" t="s">
        <v>79</v>
      </c>
      <c r="J11" s="112">
        <f>IF(I11="SI", G11-H11,G11)</f>
        <v>1709.9999999999998</v>
      </c>
      <c r="K11" s="195" t="s">
        <v>105</v>
      </c>
      <c r="L11" s="108">
        <v>2018</v>
      </c>
      <c r="M11" s="108">
        <v>6435</v>
      </c>
      <c r="N11" s="109" t="s">
        <v>97</v>
      </c>
      <c r="O11" s="111" t="s">
        <v>106</v>
      </c>
      <c r="P11" s="109" t="s">
        <v>107</v>
      </c>
      <c r="Q11" s="109" t="s">
        <v>80</v>
      </c>
      <c r="R11" s="108">
        <v>1</v>
      </c>
      <c r="S11" s="111" t="s">
        <v>84</v>
      </c>
      <c r="T11" s="108">
        <v>1090503</v>
      </c>
      <c r="U11" s="108">
        <v>3550</v>
      </c>
      <c r="V11" s="108">
        <v>1740</v>
      </c>
      <c r="W11" s="108">
        <v>1</v>
      </c>
      <c r="X11" s="113">
        <v>2018</v>
      </c>
      <c r="Y11" s="113">
        <v>251</v>
      </c>
      <c r="Z11" s="113">
        <v>0</v>
      </c>
      <c r="AA11" s="114" t="s">
        <v>75</v>
      </c>
      <c r="AB11" s="108">
        <v>1559</v>
      </c>
      <c r="AC11" s="109" t="s">
        <v>85</v>
      </c>
      <c r="AD11" s="196" t="s">
        <v>108</v>
      </c>
      <c r="AE11" s="196" t="s">
        <v>85</v>
      </c>
      <c r="AF11" s="197">
        <f>AE11-AD11</f>
        <v>-28</v>
      </c>
      <c r="AG11" s="198">
        <f>IF(AI11="SI", 0,J11)</f>
        <v>1709.9999999999998</v>
      </c>
      <c r="AH11" s="199">
        <f>AG11*AF11</f>
        <v>-47879.999999999993</v>
      </c>
      <c r="AI11" s="200"/>
    </row>
    <row r="12" spans="1:35" x14ac:dyDescent="0.25">
      <c r="A12" s="108">
        <v>2018</v>
      </c>
      <c r="B12" s="108">
        <v>923</v>
      </c>
      <c r="C12" s="109" t="s">
        <v>75</v>
      </c>
      <c r="D12" s="194" t="s">
        <v>109</v>
      </c>
      <c r="E12" s="109" t="s">
        <v>97</v>
      </c>
      <c r="F12" s="111" t="s">
        <v>110</v>
      </c>
      <c r="G12" s="112">
        <v>1720.2</v>
      </c>
      <c r="H12" s="112">
        <v>310.2</v>
      </c>
      <c r="I12" s="143" t="s">
        <v>79</v>
      </c>
      <c r="J12" s="112">
        <f>IF(I12="SI", G12-H12,G12)</f>
        <v>1410</v>
      </c>
      <c r="K12" s="195" t="s">
        <v>111</v>
      </c>
      <c r="L12" s="108">
        <v>2018</v>
      </c>
      <c r="M12" s="108">
        <v>6449</v>
      </c>
      <c r="N12" s="109" t="s">
        <v>75</v>
      </c>
      <c r="O12" s="111" t="s">
        <v>112</v>
      </c>
      <c r="P12" s="109" t="s">
        <v>113</v>
      </c>
      <c r="Q12" s="109" t="s">
        <v>113</v>
      </c>
      <c r="R12" s="108">
        <v>1</v>
      </c>
      <c r="S12" s="111" t="s">
        <v>84</v>
      </c>
      <c r="T12" s="108">
        <v>2010501</v>
      </c>
      <c r="U12" s="108">
        <v>6130</v>
      </c>
      <c r="V12" s="108">
        <v>3053</v>
      </c>
      <c r="W12" s="108">
        <v>3</v>
      </c>
      <c r="X12" s="113">
        <v>2018</v>
      </c>
      <c r="Y12" s="113">
        <v>245</v>
      </c>
      <c r="Z12" s="113">
        <v>0</v>
      </c>
      <c r="AA12" s="114" t="s">
        <v>75</v>
      </c>
      <c r="AB12" s="108">
        <v>1561</v>
      </c>
      <c r="AC12" s="109" t="s">
        <v>85</v>
      </c>
      <c r="AD12" s="196" t="s">
        <v>114</v>
      </c>
      <c r="AE12" s="196" t="s">
        <v>85</v>
      </c>
      <c r="AF12" s="197">
        <f>AE12-AD12</f>
        <v>-59</v>
      </c>
      <c r="AG12" s="198">
        <f>IF(AI12="SI", 0,J12)</f>
        <v>1410</v>
      </c>
      <c r="AH12" s="199">
        <f>AG12*AF12</f>
        <v>-83190</v>
      </c>
      <c r="AI12" s="200"/>
    </row>
    <row r="13" spans="1:35" x14ac:dyDescent="0.25">
      <c r="A13" s="108">
        <v>2018</v>
      </c>
      <c r="B13" s="108">
        <v>924</v>
      </c>
      <c r="C13" s="109" t="s">
        <v>85</v>
      </c>
      <c r="D13" s="194" t="s">
        <v>115</v>
      </c>
      <c r="E13" s="109" t="s">
        <v>116</v>
      </c>
      <c r="F13" s="111" t="s">
        <v>117</v>
      </c>
      <c r="G13" s="112">
        <v>362.85</v>
      </c>
      <c r="H13" s="112">
        <v>63.52</v>
      </c>
      <c r="I13" s="143" t="s">
        <v>79</v>
      </c>
      <c r="J13" s="112">
        <f>IF(I13="SI", G13-H13,G13)</f>
        <v>299.33000000000004</v>
      </c>
      <c r="K13" s="195" t="s">
        <v>118</v>
      </c>
      <c r="L13" s="108">
        <v>2018</v>
      </c>
      <c r="M13" s="108">
        <v>6371</v>
      </c>
      <c r="N13" s="109" t="s">
        <v>103</v>
      </c>
      <c r="O13" s="111" t="s">
        <v>119</v>
      </c>
      <c r="P13" s="109" t="s">
        <v>120</v>
      </c>
      <c r="Q13" s="109" t="s">
        <v>120</v>
      </c>
      <c r="R13" s="108">
        <v>3</v>
      </c>
      <c r="S13" s="111" t="s">
        <v>121</v>
      </c>
      <c r="T13" s="108">
        <v>1010303</v>
      </c>
      <c r="U13" s="108">
        <v>250</v>
      </c>
      <c r="V13" s="108">
        <v>1012</v>
      </c>
      <c r="W13" s="108">
        <v>1</v>
      </c>
      <c r="X13" s="113">
        <v>2018</v>
      </c>
      <c r="Y13" s="113">
        <v>358</v>
      </c>
      <c r="Z13" s="113">
        <v>0</v>
      </c>
      <c r="AA13" s="114" t="s">
        <v>80</v>
      </c>
      <c r="AB13" s="108">
        <v>1563</v>
      </c>
      <c r="AC13" s="109" t="s">
        <v>85</v>
      </c>
      <c r="AD13" s="196" t="s">
        <v>122</v>
      </c>
      <c r="AE13" s="196" t="s">
        <v>85</v>
      </c>
      <c r="AF13" s="197">
        <f>AE13-AD13</f>
        <v>-23</v>
      </c>
      <c r="AG13" s="198">
        <f>IF(AI13="SI", 0,J13)</f>
        <v>299.33000000000004</v>
      </c>
      <c r="AH13" s="199">
        <f>AG13*AF13</f>
        <v>-6884.5900000000011</v>
      </c>
      <c r="AI13" s="200"/>
    </row>
    <row r="14" spans="1:35" x14ac:dyDescent="0.25">
      <c r="A14" s="108">
        <v>2018</v>
      </c>
      <c r="B14" s="108">
        <v>925</v>
      </c>
      <c r="C14" s="109" t="s">
        <v>85</v>
      </c>
      <c r="D14" s="194" t="s">
        <v>123</v>
      </c>
      <c r="E14" s="109" t="s">
        <v>81</v>
      </c>
      <c r="F14" s="111" t="s">
        <v>124</v>
      </c>
      <c r="G14" s="112">
        <v>213.5</v>
      </c>
      <c r="H14" s="112">
        <v>38.5</v>
      </c>
      <c r="I14" s="143" t="s">
        <v>79</v>
      </c>
      <c r="J14" s="112">
        <f>IF(I14="SI", G14-H14,G14)</f>
        <v>175</v>
      </c>
      <c r="K14" s="195" t="s">
        <v>125</v>
      </c>
      <c r="L14" s="108">
        <v>2018</v>
      </c>
      <c r="M14" s="108">
        <v>6410</v>
      </c>
      <c r="N14" s="109" t="s">
        <v>103</v>
      </c>
      <c r="O14" s="111" t="s">
        <v>126</v>
      </c>
      <c r="P14" s="109" t="s">
        <v>127</v>
      </c>
      <c r="Q14" s="109" t="s">
        <v>127</v>
      </c>
      <c r="R14" s="108">
        <v>3</v>
      </c>
      <c r="S14" s="111" t="s">
        <v>121</v>
      </c>
      <c r="T14" s="108">
        <v>1010803</v>
      </c>
      <c r="U14" s="108">
        <v>800</v>
      </c>
      <c r="V14" s="108">
        <v>1042</v>
      </c>
      <c r="W14" s="108">
        <v>1</v>
      </c>
      <c r="X14" s="113">
        <v>2018</v>
      </c>
      <c r="Y14" s="113">
        <v>666</v>
      </c>
      <c r="Z14" s="113">
        <v>0</v>
      </c>
      <c r="AA14" s="114" t="s">
        <v>80</v>
      </c>
      <c r="AB14" s="108">
        <v>1564</v>
      </c>
      <c r="AC14" s="109" t="s">
        <v>85</v>
      </c>
      <c r="AD14" s="196" t="s">
        <v>128</v>
      </c>
      <c r="AE14" s="196" t="s">
        <v>85</v>
      </c>
      <c r="AF14" s="197">
        <f>AE14-AD14</f>
        <v>-27</v>
      </c>
      <c r="AG14" s="198">
        <f>IF(AI14="SI", 0,J14)</f>
        <v>175</v>
      </c>
      <c r="AH14" s="199">
        <f>AG14*AF14</f>
        <v>-4725</v>
      </c>
      <c r="AI14" s="200"/>
    </row>
    <row r="15" spans="1:35" x14ac:dyDescent="0.25">
      <c r="A15" s="108">
        <v>2018</v>
      </c>
      <c r="B15" s="108">
        <v>926</v>
      </c>
      <c r="C15" s="109" t="s">
        <v>85</v>
      </c>
      <c r="D15" s="194" t="s">
        <v>129</v>
      </c>
      <c r="E15" s="109" t="s">
        <v>97</v>
      </c>
      <c r="F15" s="111" t="s">
        <v>130</v>
      </c>
      <c r="G15" s="112">
        <v>2562</v>
      </c>
      <c r="H15" s="112">
        <v>462</v>
      </c>
      <c r="I15" s="143" t="s">
        <v>79</v>
      </c>
      <c r="J15" s="112">
        <f>IF(I15="SI", G15-H15,G15)</f>
        <v>2100</v>
      </c>
      <c r="K15" s="195" t="s">
        <v>131</v>
      </c>
      <c r="L15" s="108">
        <v>2018</v>
      </c>
      <c r="M15" s="108">
        <v>6497</v>
      </c>
      <c r="N15" s="109" t="s">
        <v>75</v>
      </c>
      <c r="O15" s="111" t="s">
        <v>100</v>
      </c>
      <c r="P15" s="109" t="s">
        <v>101</v>
      </c>
      <c r="Q15" s="109" t="s">
        <v>80</v>
      </c>
      <c r="R15" s="108">
        <v>3</v>
      </c>
      <c r="S15" s="111" t="s">
        <v>121</v>
      </c>
      <c r="T15" s="108">
        <v>1010303</v>
      </c>
      <c r="U15" s="108">
        <v>250</v>
      </c>
      <c r="V15" s="108">
        <v>1010</v>
      </c>
      <c r="W15" s="108">
        <v>1</v>
      </c>
      <c r="X15" s="113">
        <v>2018</v>
      </c>
      <c r="Y15" s="113">
        <v>82</v>
      </c>
      <c r="Z15" s="113">
        <v>0</v>
      </c>
      <c r="AA15" s="114" t="s">
        <v>80</v>
      </c>
      <c r="AB15" s="108">
        <v>1565</v>
      </c>
      <c r="AC15" s="109" t="s">
        <v>85</v>
      </c>
      <c r="AD15" s="196" t="s">
        <v>97</v>
      </c>
      <c r="AE15" s="196" t="s">
        <v>85</v>
      </c>
      <c r="AF15" s="197">
        <f>AE15-AD15</f>
        <v>4</v>
      </c>
      <c r="AG15" s="198">
        <f>IF(AI15="SI", 0,J15)</f>
        <v>2100</v>
      </c>
      <c r="AH15" s="199">
        <f>AG15*AF15</f>
        <v>8400</v>
      </c>
      <c r="AI15" s="200"/>
    </row>
    <row r="16" spans="1:35" x14ac:dyDescent="0.25">
      <c r="A16" s="108">
        <v>2018</v>
      </c>
      <c r="B16" s="108">
        <v>927</v>
      </c>
      <c r="C16" s="109" t="s">
        <v>132</v>
      </c>
      <c r="D16" s="194" t="s">
        <v>133</v>
      </c>
      <c r="E16" s="109" t="s">
        <v>134</v>
      </c>
      <c r="F16" s="111"/>
      <c r="G16" s="112">
        <v>10322.86</v>
      </c>
      <c r="H16" s="112">
        <v>0</v>
      </c>
      <c r="I16" s="143" t="s">
        <v>79</v>
      </c>
      <c r="J16" s="112">
        <f>IF(I16="SI", G16-H16,G16)</f>
        <v>10322.86</v>
      </c>
      <c r="K16" s="195" t="s">
        <v>135</v>
      </c>
      <c r="L16" s="108">
        <v>2018</v>
      </c>
      <c r="M16" s="108">
        <v>5994</v>
      </c>
      <c r="N16" s="109" t="s">
        <v>77</v>
      </c>
      <c r="O16" s="111" t="s">
        <v>136</v>
      </c>
      <c r="P16" s="109" t="s">
        <v>137</v>
      </c>
      <c r="Q16" s="109" t="s">
        <v>138</v>
      </c>
      <c r="R16" s="108">
        <v>1</v>
      </c>
      <c r="S16" s="111" t="s">
        <v>84</v>
      </c>
      <c r="T16" s="108">
        <v>2090501</v>
      </c>
      <c r="U16" s="108">
        <v>8930</v>
      </c>
      <c r="V16" s="108">
        <v>3641</v>
      </c>
      <c r="W16" s="108">
        <v>1</v>
      </c>
      <c r="X16" s="113">
        <v>2017</v>
      </c>
      <c r="Y16" s="113">
        <v>307</v>
      </c>
      <c r="Z16" s="113">
        <v>0</v>
      </c>
      <c r="AA16" s="114" t="s">
        <v>80</v>
      </c>
      <c r="AB16" s="108">
        <v>1571</v>
      </c>
      <c r="AC16" s="109" t="s">
        <v>132</v>
      </c>
      <c r="AD16" s="196" t="s">
        <v>139</v>
      </c>
      <c r="AE16" s="196" t="s">
        <v>132</v>
      </c>
      <c r="AF16" s="197">
        <f>AE16-AD16</f>
        <v>-10</v>
      </c>
      <c r="AG16" s="198">
        <f>IF(AI16="SI", 0,J16)</f>
        <v>10322.86</v>
      </c>
      <c r="AH16" s="199">
        <f>AG16*AF16</f>
        <v>-103228.6</v>
      </c>
      <c r="AI16" s="200"/>
    </row>
    <row r="17" spans="1:35" x14ac:dyDescent="0.25">
      <c r="A17" s="108">
        <v>2018</v>
      </c>
      <c r="B17" s="108">
        <v>927</v>
      </c>
      <c r="C17" s="109" t="s">
        <v>132</v>
      </c>
      <c r="D17" s="194" t="s">
        <v>133</v>
      </c>
      <c r="E17" s="109" t="s">
        <v>134</v>
      </c>
      <c r="F17" s="111"/>
      <c r="G17" s="112">
        <v>6074.67</v>
      </c>
      <c r="H17" s="112">
        <v>0</v>
      </c>
      <c r="I17" s="143" t="s">
        <v>79</v>
      </c>
      <c r="J17" s="112">
        <f>IF(I17="SI", G17-H17,G17)</f>
        <v>6074.67</v>
      </c>
      <c r="K17" s="195" t="s">
        <v>135</v>
      </c>
      <c r="L17" s="108">
        <v>2018</v>
      </c>
      <c r="M17" s="108">
        <v>5994</v>
      </c>
      <c r="N17" s="109" t="s">
        <v>77</v>
      </c>
      <c r="O17" s="111" t="s">
        <v>136</v>
      </c>
      <c r="P17" s="109" t="s">
        <v>137</v>
      </c>
      <c r="Q17" s="109" t="s">
        <v>138</v>
      </c>
      <c r="R17" s="108">
        <v>1</v>
      </c>
      <c r="S17" s="111" t="s">
        <v>84</v>
      </c>
      <c r="T17" s="108">
        <v>2090501</v>
      </c>
      <c r="U17" s="108">
        <v>8930</v>
      </c>
      <c r="V17" s="108">
        <v>3641</v>
      </c>
      <c r="W17" s="108">
        <v>1</v>
      </c>
      <c r="X17" s="113">
        <v>2018</v>
      </c>
      <c r="Y17" s="113">
        <v>307</v>
      </c>
      <c r="Z17" s="113">
        <v>0</v>
      </c>
      <c r="AA17" s="114" t="s">
        <v>80</v>
      </c>
      <c r="AB17" s="108">
        <v>1572</v>
      </c>
      <c r="AC17" s="109" t="s">
        <v>132</v>
      </c>
      <c r="AD17" s="196" t="s">
        <v>139</v>
      </c>
      <c r="AE17" s="196" t="s">
        <v>132</v>
      </c>
      <c r="AF17" s="197">
        <f>AE17-AD17</f>
        <v>-10</v>
      </c>
      <c r="AG17" s="198">
        <f>IF(AI17="SI", 0,J17)</f>
        <v>6074.67</v>
      </c>
      <c r="AH17" s="199">
        <f>AG17*AF17</f>
        <v>-60746.7</v>
      </c>
      <c r="AI17" s="200"/>
    </row>
    <row r="18" spans="1:35" x14ac:dyDescent="0.25">
      <c r="A18" s="108">
        <v>2018</v>
      </c>
      <c r="B18" s="108">
        <v>928</v>
      </c>
      <c r="C18" s="109" t="s">
        <v>132</v>
      </c>
      <c r="D18" s="194" t="s">
        <v>140</v>
      </c>
      <c r="E18" s="109" t="s">
        <v>103</v>
      </c>
      <c r="F18" s="111" t="s">
        <v>141</v>
      </c>
      <c r="G18" s="112">
        <v>13564.66</v>
      </c>
      <c r="H18" s="112">
        <v>1233.1500000000001</v>
      </c>
      <c r="I18" s="143" t="s">
        <v>79</v>
      </c>
      <c r="J18" s="112">
        <f>IF(I18="SI", G18-H18,G18)</f>
        <v>12331.51</v>
      </c>
      <c r="K18" s="195" t="s">
        <v>80</v>
      </c>
      <c r="L18" s="108">
        <v>2018</v>
      </c>
      <c r="M18" s="108">
        <v>6395</v>
      </c>
      <c r="N18" s="109" t="s">
        <v>103</v>
      </c>
      <c r="O18" s="111" t="s">
        <v>142</v>
      </c>
      <c r="P18" s="109" t="s">
        <v>143</v>
      </c>
      <c r="Q18" s="109" t="s">
        <v>80</v>
      </c>
      <c r="R18" s="108">
        <v>1</v>
      </c>
      <c r="S18" s="111" t="s">
        <v>84</v>
      </c>
      <c r="T18" s="108">
        <v>2080101</v>
      </c>
      <c r="U18" s="108">
        <v>8230</v>
      </c>
      <c r="V18" s="108">
        <v>3481</v>
      </c>
      <c r="W18" s="108">
        <v>1</v>
      </c>
      <c r="X18" s="113">
        <v>2017</v>
      </c>
      <c r="Y18" s="113">
        <v>652</v>
      </c>
      <c r="Z18" s="113">
        <v>1</v>
      </c>
      <c r="AA18" s="114" t="s">
        <v>80</v>
      </c>
      <c r="AB18" s="108">
        <v>1573</v>
      </c>
      <c r="AC18" s="109" t="s">
        <v>132</v>
      </c>
      <c r="AD18" s="196" t="s">
        <v>144</v>
      </c>
      <c r="AE18" s="196" t="s">
        <v>132</v>
      </c>
      <c r="AF18" s="197">
        <f>AE18-AD18</f>
        <v>-23</v>
      </c>
      <c r="AG18" s="198">
        <f>IF(AI18="SI", 0,J18)</f>
        <v>12331.51</v>
      </c>
      <c r="AH18" s="199">
        <f>AG18*AF18</f>
        <v>-283624.73</v>
      </c>
      <c r="AI18" s="200"/>
    </row>
    <row r="19" spans="1:35" x14ac:dyDescent="0.25">
      <c r="A19" s="108">
        <v>2018</v>
      </c>
      <c r="B19" s="108">
        <v>929</v>
      </c>
      <c r="C19" s="109" t="s">
        <v>132</v>
      </c>
      <c r="D19" s="194" t="s">
        <v>145</v>
      </c>
      <c r="E19" s="109" t="s">
        <v>146</v>
      </c>
      <c r="F19" s="111"/>
      <c r="G19" s="112">
        <v>6086.06</v>
      </c>
      <c r="H19" s="112">
        <v>0</v>
      </c>
      <c r="I19" s="143" t="s">
        <v>79</v>
      </c>
      <c r="J19" s="112">
        <f>IF(I19="SI", G19-H19,G19)</f>
        <v>6086.06</v>
      </c>
      <c r="K19" s="195" t="s">
        <v>80</v>
      </c>
      <c r="L19" s="108">
        <v>2018</v>
      </c>
      <c r="M19" s="108">
        <v>5392</v>
      </c>
      <c r="N19" s="109" t="s">
        <v>146</v>
      </c>
      <c r="O19" s="111" t="s">
        <v>147</v>
      </c>
      <c r="P19" s="109" t="s">
        <v>148</v>
      </c>
      <c r="Q19" s="109" t="s">
        <v>80</v>
      </c>
      <c r="R19" s="108">
        <v>1</v>
      </c>
      <c r="S19" s="111" t="s">
        <v>84</v>
      </c>
      <c r="T19" s="108">
        <v>2090601</v>
      </c>
      <c r="U19" s="108">
        <v>9030</v>
      </c>
      <c r="V19" s="108">
        <v>3031</v>
      </c>
      <c r="W19" s="108">
        <v>1</v>
      </c>
      <c r="X19" s="113">
        <v>2015</v>
      </c>
      <c r="Y19" s="113">
        <v>336</v>
      </c>
      <c r="Z19" s="113">
        <v>0</v>
      </c>
      <c r="AA19" s="114" t="s">
        <v>80</v>
      </c>
      <c r="AB19" s="108">
        <v>1575</v>
      </c>
      <c r="AC19" s="109" t="s">
        <v>132</v>
      </c>
      <c r="AD19" s="196" t="s">
        <v>149</v>
      </c>
      <c r="AE19" s="196" t="s">
        <v>132</v>
      </c>
      <c r="AF19" s="197">
        <f>AE19-AD19</f>
        <v>5</v>
      </c>
      <c r="AG19" s="198">
        <f>IF(AI19="SI", 0,J19)</f>
        <v>6086.06</v>
      </c>
      <c r="AH19" s="199">
        <f>AG19*AF19</f>
        <v>30430.300000000003</v>
      </c>
      <c r="AI19" s="200"/>
    </row>
    <row r="20" spans="1:35" x14ac:dyDescent="0.25">
      <c r="A20" s="108">
        <v>2018</v>
      </c>
      <c r="B20" s="108">
        <v>929</v>
      </c>
      <c r="C20" s="109" t="s">
        <v>132</v>
      </c>
      <c r="D20" s="194" t="s">
        <v>145</v>
      </c>
      <c r="E20" s="109" t="s">
        <v>146</v>
      </c>
      <c r="F20" s="111"/>
      <c r="G20" s="112">
        <v>454.91</v>
      </c>
      <c r="H20" s="112">
        <v>0</v>
      </c>
      <c r="I20" s="143" t="s">
        <v>79</v>
      </c>
      <c r="J20" s="112">
        <f>IF(I20="SI", G20-H20,G20)</f>
        <v>454.91</v>
      </c>
      <c r="K20" s="195" t="s">
        <v>135</v>
      </c>
      <c r="L20" s="108">
        <v>2018</v>
      </c>
      <c r="M20" s="108">
        <v>5392</v>
      </c>
      <c r="N20" s="109" t="s">
        <v>146</v>
      </c>
      <c r="O20" s="111" t="s">
        <v>147</v>
      </c>
      <c r="P20" s="109" t="s">
        <v>148</v>
      </c>
      <c r="Q20" s="109" t="s">
        <v>80</v>
      </c>
      <c r="R20" s="108">
        <v>1</v>
      </c>
      <c r="S20" s="111" t="s">
        <v>84</v>
      </c>
      <c r="T20" s="108">
        <v>2090501</v>
      </c>
      <c r="U20" s="108">
        <v>8930</v>
      </c>
      <c r="V20" s="108">
        <v>3641</v>
      </c>
      <c r="W20" s="108">
        <v>1</v>
      </c>
      <c r="X20" s="113">
        <v>2018</v>
      </c>
      <c r="Y20" s="113">
        <v>307</v>
      </c>
      <c r="Z20" s="113">
        <v>0</v>
      </c>
      <c r="AA20" s="114" t="s">
        <v>80</v>
      </c>
      <c r="AB20" s="108">
        <v>1576</v>
      </c>
      <c r="AC20" s="109" t="s">
        <v>132</v>
      </c>
      <c r="AD20" s="196" t="s">
        <v>149</v>
      </c>
      <c r="AE20" s="196" t="s">
        <v>132</v>
      </c>
      <c r="AF20" s="197">
        <f>AE20-AD20</f>
        <v>5</v>
      </c>
      <c r="AG20" s="198">
        <f>IF(AI20="SI", 0,J20)</f>
        <v>454.91</v>
      </c>
      <c r="AH20" s="199">
        <f>AG20*AF20</f>
        <v>2274.5500000000002</v>
      </c>
      <c r="AI20" s="200"/>
    </row>
    <row r="21" spans="1:35" x14ac:dyDescent="0.25">
      <c r="A21" s="108">
        <v>2018</v>
      </c>
      <c r="B21" s="108">
        <v>930</v>
      </c>
      <c r="C21" s="109" t="s">
        <v>132</v>
      </c>
      <c r="D21" s="194" t="s">
        <v>150</v>
      </c>
      <c r="E21" s="109" t="s">
        <v>151</v>
      </c>
      <c r="F21" s="111" t="s">
        <v>152</v>
      </c>
      <c r="G21" s="112">
        <v>2143.33</v>
      </c>
      <c r="H21" s="112">
        <v>187.43</v>
      </c>
      <c r="I21" s="143" t="s">
        <v>79</v>
      </c>
      <c r="J21" s="112">
        <f>IF(I21="SI", G21-H21,G21)</f>
        <v>1955.8999999999999</v>
      </c>
      <c r="K21" s="195" t="s">
        <v>153</v>
      </c>
      <c r="L21" s="108">
        <v>2018</v>
      </c>
      <c r="M21" s="108">
        <v>6263</v>
      </c>
      <c r="N21" s="109" t="s">
        <v>91</v>
      </c>
      <c r="O21" s="111" t="s">
        <v>154</v>
      </c>
      <c r="P21" s="109" t="s">
        <v>155</v>
      </c>
      <c r="Q21" s="109" t="s">
        <v>155</v>
      </c>
      <c r="R21" s="108">
        <v>1</v>
      </c>
      <c r="S21" s="111" t="s">
        <v>84</v>
      </c>
      <c r="T21" s="108">
        <v>1010503</v>
      </c>
      <c r="U21" s="108">
        <v>470</v>
      </c>
      <c r="V21" s="108">
        <v>1158</v>
      </c>
      <c r="W21" s="108">
        <v>1</v>
      </c>
      <c r="X21" s="113">
        <v>2018</v>
      </c>
      <c r="Y21" s="113">
        <v>212</v>
      </c>
      <c r="Z21" s="113">
        <v>0</v>
      </c>
      <c r="AA21" s="114" t="s">
        <v>132</v>
      </c>
      <c r="AB21" s="108">
        <v>1577</v>
      </c>
      <c r="AC21" s="109" t="s">
        <v>156</v>
      </c>
      <c r="AD21" s="196" t="s">
        <v>157</v>
      </c>
      <c r="AE21" s="196" t="s">
        <v>156</v>
      </c>
      <c r="AF21" s="197">
        <f>AE21-AD21</f>
        <v>-14</v>
      </c>
      <c r="AG21" s="198">
        <f>IF(AI21="SI", 0,J21)</f>
        <v>1955.8999999999999</v>
      </c>
      <c r="AH21" s="199">
        <f>AG21*AF21</f>
        <v>-27382.6</v>
      </c>
      <c r="AI21" s="200"/>
    </row>
    <row r="22" spans="1:35" x14ac:dyDescent="0.25">
      <c r="A22" s="108">
        <v>2018</v>
      </c>
      <c r="B22" s="108">
        <v>931</v>
      </c>
      <c r="C22" s="109" t="s">
        <v>132</v>
      </c>
      <c r="D22" s="194" t="s">
        <v>158</v>
      </c>
      <c r="E22" s="109" t="s">
        <v>75</v>
      </c>
      <c r="F22" s="111" t="s">
        <v>159</v>
      </c>
      <c r="G22" s="112">
        <v>31023.79</v>
      </c>
      <c r="H22" s="112">
        <v>2820.34</v>
      </c>
      <c r="I22" s="143" t="s">
        <v>79</v>
      </c>
      <c r="J22" s="112">
        <f>IF(I22="SI", G22-H22,G22)</f>
        <v>28203.45</v>
      </c>
      <c r="K22" s="195" t="s">
        <v>80</v>
      </c>
      <c r="L22" s="108">
        <v>2018</v>
      </c>
      <c r="M22" s="108">
        <v>6525</v>
      </c>
      <c r="N22" s="109" t="s">
        <v>85</v>
      </c>
      <c r="O22" s="111" t="s">
        <v>160</v>
      </c>
      <c r="P22" s="109" t="s">
        <v>161</v>
      </c>
      <c r="Q22" s="109" t="s">
        <v>80</v>
      </c>
      <c r="R22" s="108">
        <v>1</v>
      </c>
      <c r="S22" s="111" t="s">
        <v>84</v>
      </c>
      <c r="T22" s="108">
        <v>1090503</v>
      </c>
      <c r="U22" s="108">
        <v>3550</v>
      </c>
      <c r="V22" s="108">
        <v>1740</v>
      </c>
      <c r="W22" s="108">
        <v>1</v>
      </c>
      <c r="X22" s="113">
        <v>2018</v>
      </c>
      <c r="Y22" s="113">
        <v>234</v>
      </c>
      <c r="Z22" s="113">
        <v>0</v>
      </c>
      <c r="AA22" s="114" t="s">
        <v>132</v>
      </c>
      <c r="AB22" s="108">
        <v>1578</v>
      </c>
      <c r="AC22" s="109" t="s">
        <v>156</v>
      </c>
      <c r="AD22" s="196" t="s">
        <v>162</v>
      </c>
      <c r="AE22" s="196" t="s">
        <v>156</v>
      </c>
      <c r="AF22" s="197">
        <f>AE22-AD22</f>
        <v>-27</v>
      </c>
      <c r="AG22" s="198">
        <f>IF(AI22="SI", 0,J22)</f>
        <v>28203.45</v>
      </c>
      <c r="AH22" s="199">
        <f>AG22*AF22</f>
        <v>-761493.15</v>
      </c>
      <c r="AI22" s="200"/>
    </row>
    <row r="23" spans="1:35" x14ac:dyDescent="0.25">
      <c r="A23" s="108">
        <v>2018</v>
      </c>
      <c r="B23" s="108">
        <v>932</v>
      </c>
      <c r="C23" s="109" t="s">
        <v>132</v>
      </c>
      <c r="D23" s="194" t="s">
        <v>163</v>
      </c>
      <c r="E23" s="109" t="s">
        <v>164</v>
      </c>
      <c r="F23" s="111" t="s">
        <v>165</v>
      </c>
      <c r="G23" s="112">
        <v>4840</v>
      </c>
      <c r="H23" s="112">
        <v>440</v>
      </c>
      <c r="I23" s="143" t="s">
        <v>79</v>
      </c>
      <c r="J23" s="112">
        <f>IF(I23="SI", G23-H23,G23)</f>
        <v>4400</v>
      </c>
      <c r="K23" s="195" t="s">
        <v>166</v>
      </c>
      <c r="L23" s="108">
        <v>2018</v>
      </c>
      <c r="M23" s="108">
        <v>6624</v>
      </c>
      <c r="N23" s="109" t="s">
        <v>132</v>
      </c>
      <c r="O23" s="111" t="s">
        <v>167</v>
      </c>
      <c r="P23" s="109" t="s">
        <v>168</v>
      </c>
      <c r="Q23" s="109" t="s">
        <v>169</v>
      </c>
      <c r="R23" s="108">
        <v>1</v>
      </c>
      <c r="S23" s="111" t="s">
        <v>84</v>
      </c>
      <c r="T23" s="108">
        <v>2010501</v>
      </c>
      <c r="U23" s="108">
        <v>6130</v>
      </c>
      <c r="V23" s="108">
        <v>3053</v>
      </c>
      <c r="W23" s="108">
        <v>1</v>
      </c>
      <c r="X23" s="113">
        <v>2018</v>
      </c>
      <c r="Y23" s="113">
        <v>277</v>
      </c>
      <c r="Z23" s="113">
        <v>0</v>
      </c>
      <c r="AA23" s="114" t="s">
        <v>132</v>
      </c>
      <c r="AB23" s="108">
        <v>1580</v>
      </c>
      <c r="AC23" s="109" t="s">
        <v>156</v>
      </c>
      <c r="AD23" s="196" t="s">
        <v>170</v>
      </c>
      <c r="AE23" s="196" t="s">
        <v>156</v>
      </c>
      <c r="AF23" s="197">
        <f>AE23-AD23</f>
        <v>-29</v>
      </c>
      <c r="AG23" s="198">
        <f>IF(AI23="SI", 0,J23)</f>
        <v>4400</v>
      </c>
      <c r="AH23" s="199">
        <f>AG23*AF23</f>
        <v>-127600</v>
      </c>
      <c r="AI23" s="200"/>
    </row>
    <row r="24" spans="1:35" x14ac:dyDescent="0.25">
      <c r="A24" s="108">
        <v>2018</v>
      </c>
      <c r="B24" s="108">
        <v>933</v>
      </c>
      <c r="C24" s="109" t="s">
        <v>132</v>
      </c>
      <c r="D24" s="194" t="s">
        <v>171</v>
      </c>
      <c r="E24" s="109" t="s">
        <v>164</v>
      </c>
      <c r="F24" s="111" t="s">
        <v>172</v>
      </c>
      <c r="G24" s="112">
        <v>4020.5</v>
      </c>
      <c r="H24" s="112">
        <v>365.5</v>
      </c>
      <c r="I24" s="143" t="s">
        <v>79</v>
      </c>
      <c r="J24" s="112">
        <f>IF(I24="SI", G24-H24,G24)</f>
        <v>3655</v>
      </c>
      <c r="K24" s="195" t="s">
        <v>173</v>
      </c>
      <c r="L24" s="108">
        <v>2018</v>
      </c>
      <c r="M24" s="108">
        <v>6619</v>
      </c>
      <c r="N24" s="109" t="s">
        <v>132</v>
      </c>
      <c r="O24" s="111" t="s">
        <v>167</v>
      </c>
      <c r="P24" s="109" t="s">
        <v>168</v>
      </c>
      <c r="Q24" s="109" t="s">
        <v>169</v>
      </c>
      <c r="R24" s="108">
        <v>1</v>
      </c>
      <c r="S24" s="111" t="s">
        <v>84</v>
      </c>
      <c r="T24" s="108">
        <v>2090101</v>
      </c>
      <c r="U24" s="108">
        <v>8530</v>
      </c>
      <c r="V24" s="108">
        <v>3487</v>
      </c>
      <c r="W24" s="108">
        <v>1</v>
      </c>
      <c r="X24" s="113">
        <v>2018</v>
      </c>
      <c r="Y24" s="113">
        <v>194</v>
      </c>
      <c r="Z24" s="113">
        <v>0</v>
      </c>
      <c r="AA24" s="114" t="s">
        <v>132</v>
      </c>
      <c r="AB24" s="108">
        <v>1583</v>
      </c>
      <c r="AC24" s="109" t="s">
        <v>156</v>
      </c>
      <c r="AD24" s="196" t="s">
        <v>170</v>
      </c>
      <c r="AE24" s="196" t="s">
        <v>156</v>
      </c>
      <c r="AF24" s="197">
        <f>AE24-AD24</f>
        <v>-29</v>
      </c>
      <c r="AG24" s="198">
        <f>IF(AI24="SI", 0,J24)</f>
        <v>3655</v>
      </c>
      <c r="AH24" s="199">
        <f>AG24*AF24</f>
        <v>-105995</v>
      </c>
      <c r="AI24" s="200"/>
    </row>
    <row r="25" spans="1:35" x14ac:dyDescent="0.25">
      <c r="A25" s="108">
        <v>2018</v>
      </c>
      <c r="B25" s="108">
        <v>934</v>
      </c>
      <c r="C25" s="109" t="s">
        <v>132</v>
      </c>
      <c r="D25" s="194" t="s">
        <v>174</v>
      </c>
      <c r="E25" s="109" t="s">
        <v>75</v>
      </c>
      <c r="F25" s="111" t="s">
        <v>175</v>
      </c>
      <c r="G25" s="112">
        <v>3050</v>
      </c>
      <c r="H25" s="112">
        <v>550</v>
      </c>
      <c r="I25" s="143" t="s">
        <v>79</v>
      </c>
      <c r="J25" s="112">
        <f>IF(I25="SI", G25-H25,G25)</f>
        <v>2500</v>
      </c>
      <c r="K25" s="195" t="s">
        <v>176</v>
      </c>
      <c r="L25" s="108">
        <v>2018</v>
      </c>
      <c r="M25" s="108">
        <v>6524</v>
      </c>
      <c r="N25" s="109" t="s">
        <v>85</v>
      </c>
      <c r="O25" s="111" t="s">
        <v>177</v>
      </c>
      <c r="P25" s="109" t="s">
        <v>178</v>
      </c>
      <c r="Q25" s="109" t="s">
        <v>178</v>
      </c>
      <c r="R25" s="108">
        <v>1</v>
      </c>
      <c r="S25" s="111" t="s">
        <v>84</v>
      </c>
      <c r="T25" s="108">
        <v>2090101</v>
      </c>
      <c r="U25" s="108">
        <v>8530</v>
      </c>
      <c r="V25" s="108">
        <v>3471</v>
      </c>
      <c r="W25" s="108">
        <v>1</v>
      </c>
      <c r="X25" s="113">
        <v>2018</v>
      </c>
      <c r="Y25" s="113">
        <v>216</v>
      </c>
      <c r="Z25" s="113">
        <v>6</v>
      </c>
      <c r="AA25" s="114" t="s">
        <v>132</v>
      </c>
      <c r="AB25" s="108">
        <v>1587</v>
      </c>
      <c r="AC25" s="109" t="s">
        <v>156</v>
      </c>
      <c r="AD25" s="196" t="s">
        <v>162</v>
      </c>
      <c r="AE25" s="196" t="s">
        <v>156</v>
      </c>
      <c r="AF25" s="197">
        <f>AE25-AD25</f>
        <v>-27</v>
      </c>
      <c r="AG25" s="198">
        <f>IF(AI25="SI", 0,J25)</f>
        <v>2500</v>
      </c>
      <c r="AH25" s="199">
        <f>AG25*AF25</f>
        <v>-67500</v>
      </c>
      <c r="AI25" s="200"/>
    </row>
    <row r="26" spans="1:35" x14ac:dyDescent="0.25">
      <c r="A26" s="108">
        <v>2018</v>
      </c>
      <c r="B26" s="108">
        <v>935</v>
      </c>
      <c r="C26" s="109" t="s">
        <v>132</v>
      </c>
      <c r="D26" s="194" t="s">
        <v>179</v>
      </c>
      <c r="E26" s="109" t="s">
        <v>88</v>
      </c>
      <c r="F26" s="111" t="s">
        <v>180</v>
      </c>
      <c r="G26" s="112">
        <v>101.71</v>
      </c>
      <c r="H26" s="112">
        <v>18.34</v>
      </c>
      <c r="I26" s="143" t="s">
        <v>79</v>
      </c>
      <c r="J26" s="112">
        <f>IF(I26="SI", G26-H26,G26)</f>
        <v>83.36999999999999</v>
      </c>
      <c r="K26" s="195" t="s">
        <v>80</v>
      </c>
      <c r="L26" s="108">
        <v>2018</v>
      </c>
      <c r="M26" s="108">
        <v>6359</v>
      </c>
      <c r="N26" s="109" t="s">
        <v>81</v>
      </c>
      <c r="O26" s="111" t="s">
        <v>181</v>
      </c>
      <c r="P26" s="109" t="s">
        <v>182</v>
      </c>
      <c r="Q26" s="109" t="s">
        <v>183</v>
      </c>
      <c r="R26" s="108">
        <v>1</v>
      </c>
      <c r="S26" s="111" t="s">
        <v>84</v>
      </c>
      <c r="T26" s="108">
        <v>1010503</v>
      </c>
      <c r="U26" s="108">
        <v>470</v>
      </c>
      <c r="V26" s="108">
        <v>1158</v>
      </c>
      <c r="W26" s="108">
        <v>1</v>
      </c>
      <c r="X26" s="113">
        <v>2018</v>
      </c>
      <c r="Y26" s="113">
        <v>219</v>
      </c>
      <c r="Z26" s="113">
        <v>0</v>
      </c>
      <c r="AA26" s="114" t="s">
        <v>132</v>
      </c>
      <c r="AB26" s="108">
        <v>1588</v>
      </c>
      <c r="AC26" s="109" t="s">
        <v>156</v>
      </c>
      <c r="AD26" s="196" t="s">
        <v>184</v>
      </c>
      <c r="AE26" s="196" t="s">
        <v>156</v>
      </c>
      <c r="AF26" s="197">
        <f>AE26-AD26</f>
        <v>-46</v>
      </c>
      <c r="AG26" s="198">
        <f>IF(AI26="SI", 0,J26)</f>
        <v>83.36999999999999</v>
      </c>
      <c r="AH26" s="199">
        <f>AG26*AF26</f>
        <v>-3835.0199999999995</v>
      </c>
      <c r="AI26" s="200"/>
    </row>
    <row r="27" spans="1:35" x14ac:dyDescent="0.25">
      <c r="A27" s="108">
        <v>2018</v>
      </c>
      <c r="B27" s="108">
        <v>936</v>
      </c>
      <c r="C27" s="109" t="s">
        <v>132</v>
      </c>
      <c r="D27" s="194" t="s">
        <v>185</v>
      </c>
      <c r="E27" s="109" t="s">
        <v>88</v>
      </c>
      <c r="F27" s="111" t="s">
        <v>186</v>
      </c>
      <c r="G27" s="112">
        <v>318.31</v>
      </c>
      <c r="H27" s="112">
        <v>57.4</v>
      </c>
      <c r="I27" s="143" t="s">
        <v>79</v>
      </c>
      <c r="J27" s="112">
        <f>IF(I27="SI", G27-H27,G27)</f>
        <v>260.91000000000003</v>
      </c>
      <c r="K27" s="195" t="s">
        <v>80</v>
      </c>
      <c r="L27" s="108">
        <v>2018</v>
      </c>
      <c r="M27" s="108">
        <v>6400</v>
      </c>
      <c r="N27" s="109" t="s">
        <v>103</v>
      </c>
      <c r="O27" s="111" t="s">
        <v>181</v>
      </c>
      <c r="P27" s="109" t="s">
        <v>182</v>
      </c>
      <c r="Q27" s="109" t="s">
        <v>183</v>
      </c>
      <c r="R27" s="108">
        <v>1</v>
      </c>
      <c r="S27" s="111" t="s">
        <v>84</v>
      </c>
      <c r="T27" s="108">
        <v>1010503</v>
      </c>
      <c r="U27" s="108">
        <v>470</v>
      </c>
      <c r="V27" s="108">
        <v>1158</v>
      </c>
      <c r="W27" s="108">
        <v>1</v>
      </c>
      <c r="X27" s="113">
        <v>2018</v>
      </c>
      <c r="Y27" s="113">
        <v>219</v>
      </c>
      <c r="Z27" s="113">
        <v>0</v>
      </c>
      <c r="AA27" s="114" t="s">
        <v>132</v>
      </c>
      <c r="AB27" s="108">
        <v>1588</v>
      </c>
      <c r="AC27" s="109" t="s">
        <v>156</v>
      </c>
      <c r="AD27" s="196" t="s">
        <v>184</v>
      </c>
      <c r="AE27" s="196" t="s">
        <v>156</v>
      </c>
      <c r="AF27" s="197">
        <f>AE27-AD27</f>
        <v>-46</v>
      </c>
      <c r="AG27" s="198">
        <f>IF(AI27="SI", 0,J27)</f>
        <v>260.91000000000003</v>
      </c>
      <c r="AH27" s="199">
        <f>AG27*AF27</f>
        <v>-12001.86</v>
      </c>
      <c r="AI27" s="200"/>
    </row>
    <row r="28" spans="1:35" x14ac:dyDescent="0.25">
      <c r="A28" s="108">
        <v>2018</v>
      </c>
      <c r="B28" s="108">
        <v>937</v>
      </c>
      <c r="C28" s="109" t="s">
        <v>132</v>
      </c>
      <c r="D28" s="194" t="s">
        <v>187</v>
      </c>
      <c r="E28" s="109" t="s">
        <v>188</v>
      </c>
      <c r="F28" s="111" t="s">
        <v>189</v>
      </c>
      <c r="G28" s="112">
        <v>871.89</v>
      </c>
      <c r="H28" s="112">
        <v>0</v>
      </c>
      <c r="I28" s="143" t="s">
        <v>79</v>
      </c>
      <c r="J28" s="112">
        <f>IF(I28="SI", G28-H28,G28)</f>
        <v>871.89</v>
      </c>
      <c r="K28" s="195" t="s">
        <v>190</v>
      </c>
      <c r="L28" s="108">
        <v>2018</v>
      </c>
      <c r="M28" s="108">
        <v>3441</v>
      </c>
      <c r="N28" s="109" t="s">
        <v>191</v>
      </c>
      <c r="O28" s="111" t="s">
        <v>112</v>
      </c>
      <c r="P28" s="109" t="s">
        <v>113</v>
      </c>
      <c r="Q28" s="109" t="s">
        <v>113</v>
      </c>
      <c r="R28" s="108">
        <v>1</v>
      </c>
      <c r="S28" s="111" t="s">
        <v>84</v>
      </c>
      <c r="T28" s="108">
        <v>2010501</v>
      </c>
      <c r="U28" s="108">
        <v>6130</v>
      </c>
      <c r="V28" s="108">
        <v>3053</v>
      </c>
      <c r="W28" s="108">
        <v>2</v>
      </c>
      <c r="X28" s="113">
        <v>2018</v>
      </c>
      <c r="Y28" s="113">
        <v>330</v>
      </c>
      <c r="Z28" s="113">
        <v>0</v>
      </c>
      <c r="AA28" s="114" t="s">
        <v>132</v>
      </c>
      <c r="AB28" s="108">
        <v>1590</v>
      </c>
      <c r="AC28" s="109" t="s">
        <v>156</v>
      </c>
      <c r="AD28" s="196" t="s">
        <v>192</v>
      </c>
      <c r="AE28" s="196" t="s">
        <v>156</v>
      </c>
      <c r="AF28" s="197">
        <f>AE28-AD28</f>
        <v>36</v>
      </c>
      <c r="AG28" s="198">
        <f>IF(AI28="SI", 0,J28)</f>
        <v>871.89</v>
      </c>
      <c r="AH28" s="199">
        <f>AG28*AF28</f>
        <v>31388.04</v>
      </c>
      <c r="AI28" s="200"/>
    </row>
    <row r="29" spans="1:35" x14ac:dyDescent="0.25">
      <c r="A29" s="108">
        <v>2018</v>
      </c>
      <c r="B29" s="108">
        <v>937</v>
      </c>
      <c r="C29" s="109" t="s">
        <v>132</v>
      </c>
      <c r="D29" s="194" t="s">
        <v>187</v>
      </c>
      <c r="E29" s="109" t="s">
        <v>188</v>
      </c>
      <c r="F29" s="111" t="s">
        <v>189</v>
      </c>
      <c r="G29" s="112">
        <v>1269.21</v>
      </c>
      <c r="H29" s="112">
        <v>386.1</v>
      </c>
      <c r="I29" s="143" t="s">
        <v>79</v>
      </c>
      <c r="J29" s="112">
        <f>IF(I29="SI", G29-H29,G29)</f>
        <v>883.11</v>
      </c>
      <c r="K29" s="195" t="s">
        <v>193</v>
      </c>
      <c r="L29" s="108">
        <v>2018</v>
      </c>
      <c r="M29" s="108">
        <v>3441</v>
      </c>
      <c r="N29" s="109" t="s">
        <v>191</v>
      </c>
      <c r="O29" s="111" t="s">
        <v>112</v>
      </c>
      <c r="P29" s="109" t="s">
        <v>113</v>
      </c>
      <c r="Q29" s="109" t="s">
        <v>113</v>
      </c>
      <c r="R29" s="108">
        <v>1</v>
      </c>
      <c r="S29" s="111" t="s">
        <v>84</v>
      </c>
      <c r="T29" s="108">
        <v>1040202</v>
      </c>
      <c r="U29" s="108">
        <v>1560</v>
      </c>
      <c r="V29" s="108">
        <v>13661</v>
      </c>
      <c r="W29" s="108">
        <v>1</v>
      </c>
      <c r="X29" s="113">
        <v>2018</v>
      </c>
      <c r="Y29" s="113">
        <v>280</v>
      </c>
      <c r="Z29" s="113">
        <v>0</v>
      </c>
      <c r="AA29" s="114" t="s">
        <v>132</v>
      </c>
      <c r="AB29" s="108">
        <v>1589</v>
      </c>
      <c r="AC29" s="109" t="s">
        <v>156</v>
      </c>
      <c r="AD29" s="196" t="s">
        <v>192</v>
      </c>
      <c r="AE29" s="196" t="s">
        <v>156</v>
      </c>
      <c r="AF29" s="197">
        <f>AE29-AD29</f>
        <v>36</v>
      </c>
      <c r="AG29" s="198">
        <f>IF(AI29="SI", 0,J29)</f>
        <v>883.11</v>
      </c>
      <c r="AH29" s="199">
        <f>AG29*AF29</f>
        <v>31791.96</v>
      </c>
      <c r="AI29" s="200"/>
    </row>
    <row r="30" spans="1:35" x14ac:dyDescent="0.25">
      <c r="A30" s="108">
        <v>2018</v>
      </c>
      <c r="B30" s="108">
        <v>938</v>
      </c>
      <c r="C30" s="109" t="s">
        <v>132</v>
      </c>
      <c r="D30" s="194" t="s">
        <v>194</v>
      </c>
      <c r="E30" s="109" t="s">
        <v>164</v>
      </c>
      <c r="F30" s="111" t="s">
        <v>195</v>
      </c>
      <c r="G30" s="112">
        <v>386.75</v>
      </c>
      <c r="H30" s="112">
        <v>0</v>
      </c>
      <c r="I30" s="143" t="s">
        <v>79</v>
      </c>
      <c r="J30" s="112">
        <f>IF(I30="SI", G30-H30,G30)</f>
        <v>386.75</v>
      </c>
      <c r="K30" s="195" t="s">
        <v>80</v>
      </c>
      <c r="L30" s="108">
        <v>2018</v>
      </c>
      <c r="M30" s="108">
        <v>6623</v>
      </c>
      <c r="N30" s="109" t="s">
        <v>132</v>
      </c>
      <c r="O30" s="111" t="s">
        <v>167</v>
      </c>
      <c r="P30" s="109" t="s">
        <v>168</v>
      </c>
      <c r="Q30" s="109" t="s">
        <v>169</v>
      </c>
      <c r="R30" s="108">
        <v>1</v>
      </c>
      <c r="S30" s="111" t="s">
        <v>84</v>
      </c>
      <c r="T30" s="108">
        <v>1010803</v>
      </c>
      <c r="U30" s="108">
        <v>800</v>
      </c>
      <c r="V30" s="108">
        <v>1085</v>
      </c>
      <c r="W30" s="108">
        <v>2</v>
      </c>
      <c r="X30" s="113">
        <v>2017</v>
      </c>
      <c r="Y30" s="113">
        <v>241</v>
      </c>
      <c r="Z30" s="113">
        <v>0</v>
      </c>
      <c r="AA30" s="114" t="s">
        <v>132</v>
      </c>
      <c r="AB30" s="108">
        <v>1579</v>
      </c>
      <c r="AC30" s="109" t="s">
        <v>156</v>
      </c>
      <c r="AD30" s="196" t="s">
        <v>170</v>
      </c>
      <c r="AE30" s="196" t="s">
        <v>156</v>
      </c>
      <c r="AF30" s="197">
        <f>AE30-AD30</f>
        <v>-29</v>
      </c>
      <c r="AG30" s="198">
        <f>IF(AI30="SI", 0,J30)</f>
        <v>386.75</v>
      </c>
      <c r="AH30" s="199">
        <f>AG30*AF30</f>
        <v>-11215.75</v>
      </c>
      <c r="AI30" s="200"/>
    </row>
    <row r="31" spans="1:35" x14ac:dyDescent="0.25">
      <c r="A31" s="108">
        <v>2018</v>
      </c>
      <c r="B31" s="108">
        <v>938</v>
      </c>
      <c r="C31" s="109" t="s">
        <v>132</v>
      </c>
      <c r="D31" s="194" t="s">
        <v>194</v>
      </c>
      <c r="E31" s="109" t="s">
        <v>164</v>
      </c>
      <c r="F31" s="111" t="s">
        <v>195</v>
      </c>
      <c r="G31" s="112">
        <v>1544.25</v>
      </c>
      <c r="H31" s="112">
        <v>0</v>
      </c>
      <c r="I31" s="143" t="s">
        <v>79</v>
      </c>
      <c r="J31" s="112">
        <f>IF(I31="SI", G31-H31,G31)</f>
        <v>1544.25</v>
      </c>
      <c r="K31" s="195" t="s">
        <v>196</v>
      </c>
      <c r="L31" s="108">
        <v>2018</v>
      </c>
      <c r="M31" s="108">
        <v>6623</v>
      </c>
      <c r="N31" s="109" t="s">
        <v>132</v>
      </c>
      <c r="O31" s="111" t="s">
        <v>167</v>
      </c>
      <c r="P31" s="109" t="s">
        <v>168</v>
      </c>
      <c r="Q31" s="109" t="s">
        <v>169</v>
      </c>
      <c r="R31" s="108">
        <v>1</v>
      </c>
      <c r="S31" s="111" t="s">
        <v>84</v>
      </c>
      <c r="T31" s="108">
        <v>2080101</v>
      </c>
      <c r="U31" s="108">
        <v>8230</v>
      </c>
      <c r="V31" s="108">
        <v>3476</v>
      </c>
      <c r="W31" s="108">
        <v>1</v>
      </c>
      <c r="X31" s="113">
        <v>2015</v>
      </c>
      <c r="Y31" s="113">
        <v>305</v>
      </c>
      <c r="Z31" s="113">
        <v>0</v>
      </c>
      <c r="AA31" s="114" t="s">
        <v>132</v>
      </c>
      <c r="AB31" s="108">
        <v>1582</v>
      </c>
      <c r="AC31" s="109" t="s">
        <v>156</v>
      </c>
      <c r="AD31" s="196" t="s">
        <v>170</v>
      </c>
      <c r="AE31" s="196" t="s">
        <v>156</v>
      </c>
      <c r="AF31" s="197">
        <f>AE31-AD31</f>
        <v>-29</v>
      </c>
      <c r="AG31" s="198">
        <f>IF(AI31="SI", 0,J31)</f>
        <v>1544.25</v>
      </c>
      <c r="AH31" s="199">
        <f>AG31*AF31</f>
        <v>-44783.25</v>
      </c>
      <c r="AI31" s="200"/>
    </row>
    <row r="32" spans="1:35" x14ac:dyDescent="0.25">
      <c r="A32" s="108">
        <v>2018</v>
      </c>
      <c r="B32" s="108">
        <v>938</v>
      </c>
      <c r="C32" s="109" t="s">
        <v>132</v>
      </c>
      <c r="D32" s="194" t="s">
        <v>194</v>
      </c>
      <c r="E32" s="109" t="s">
        <v>164</v>
      </c>
      <c r="F32" s="111" t="s">
        <v>195</v>
      </c>
      <c r="G32" s="112">
        <v>2293</v>
      </c>
      <c r="H32" s="112">
        <v>384</v>
      </c>
      <c r="I32" s="143" t="s">
        <v>79</v>
      </c>
      <c r="J32" s="112">
        <f>IF(I32="SI", G32-H32,G32)</f>
        <v>1909</v>
      </c>
      <c r="K32" s="195" t="s">
        <v>80</v>
      </c>
      <c r="L32" s="108">
        <v>2018</v>
      </c>
      <c r="M32" s="108">
        <v>6623</v>
      </c>
      <c r="N32" s="109" t="s">
        <v>132</v>
      </c>
      <c r="O32" s="111" t="s">
        <v>167</v>
      </c>
      <c r="P32" s="109" t="s">
        <v>168</v>
      </c>
      <c r="Q32" s="109" t="s">
        <v>169</v>
      </c>
      <c r="R32" s="108">
        <v>1</v>
      </c>
      <c r="S32" s="111" t="s">
        <v>84</v>
      </c>
      <c r="T32" s="108">
        <v>2010806</v>
      </c>
      <c r="U32" s="108">
        <v>6480</v>
      </c>
      <c r="V32" s="108">
        <v>3023</v>
      </c>
      <c r="W32" s="108">
        <v>1</v>
      </c>
      <c r="X32" s="113">
        <v>2017</v>
      </c>
      <c r="Y32" s="113">
        <v>212</v>
      </c>
      <c r="Z32" s="113">
        <v>0</v>
      </c>
      <c r="AA32" s="114" t="s">
        <v>132</v>
      </c>
      <c r="AB32" s="108">
        <v>1581</v>
      </c>
      <c r="AC32" s="109" t="s">
        <v>156</v>
      </c>
      <c r="AD32" s="196" t="s">
        <v>170</v>
      </c>
      <c r="AE32" s="196" t="s">
        <v>156</v>
      </c>
      <c r="AF32" s="197">
        <f>AE32-AD32</f>
        <v>-29</v>
      </c>
      <c r="AG32" s="198">
        <f>IF(AI32="SI", 0,J32)</f>
        <v>1909</v>
      </c>
      <c r="AH32" s="199">
        <f>AG32*AF32</f>
        <v>-55361</v>
      </c>
      <c r="AI32" s="200"/>
    </row>
    <row r="33" spans="1:35" x14ac:dyDescent="0.25">
      <c r="A33" s="108">
        <v>2018</v>
      </c>
      <c r="B33" s="108">
        <v>939</v>
      </c>
      <c r="C33" s="109" t="s">
        <v>132</v>
      </c>
      <c r="D33" s="194" t="s">
        <v>194</v>
      </c>
      <c r="E33" s="109" t="s">
        <v>192</v>
      </c>
      <c r="F33" s="111" t="s">
        <v>197</v>
      </c>
      <c r="G33" s="112">
        <v>186.9</v>
      </c>
      <c r="H33" s="112">
        <v>0</v>
      </c>
      <c r="I33" s="143" t="s">
        <v>79</v>
      </c>
      <c r="J33" s="112">
        <f>IF(I33="SI", G33-H33,G33)</f>
        <v>186.9</v>
      </c>
      <c r="K33" s="195" t="s">
        <v>173</v>
      </c>
      <c r="L33" s="108">
        <v>2018</v>
      </c>
      <c r="M33" s="108">
        <v>5590</v>
      </c>
      <c r="N33" s="109" t="s">
        <v>198</v>
      </c>
      <c r="O33" s="111" t="s">
        <v>199</v>
      </c>
      <c r="P33" s="109" t="s">
        <v>200</v>
      </c>
      <c r="Q33" s="109" t="s">
        <v>80</v>
      </c>
      <c r="R33" s="108">
        <v>1</v>
      </c>
      <c r="S33" s="111" t="s">
        <v>84</v>
      </c>
      <c r="T33" s="108">
        <v>1010803</v>
      </c>
      <c r="U33" s="108">
        <v>800</v>
      </c>
      <c r="V33" s="108">
        <v>1085</v>
      </c>
      <c r="W33" s="108">
        <v>2</v>
      </c>
      <c r="X33" s="113">
        <v>2017</v>
      </c>
      <c r="Y33" s="113">
        <v>241</v>
      </c>
      <c r="Z33" s="113">
        <v>0</v>
      </c>
      <c r="AA33" s="114" t="s">
        <v>132</v>
      </c>
      <c r="AB33" s="108">
        <v>1586</v>
      </c>
      <c r="AC33" s="109" t="s">
        <v>156</v>
      </c>
      <c r="AD33" s="196" t="s">
        <v>156</v>
      </c>
      <c r="AE33" s="196" t="s">
        <v>156</v>
      </c>
      <c r="AF33" s="197">
        <f>AE33-AD33</f>
        <v>0</v>
      </c>
      <c r="AG33" s="198">
        <f>IF(AI33="SI", 0,J33)</f>
        <v>186.9</v>
      </c>
      <c r="AH33" s="199">
        <f>AG33*AF33</f>
        <v>0</v>
      </c>
      <c r="AI33" s="200"/>
    </row>
    <row r="34" spans="1:35" x14ac:dyDescent="0.25">
      <c r="A34" s="108">
        <v>2018</v>
      </c>
      <c r="B34" s="108">
        <v>939</v>
      </c>
      <c r="C34" s="109" t="s">
        <v>132</v>
      </c>
      <c r="D34" s="194" t="s">
        <v>194</v>
      </c>
      <c r="E34" s="109" t="s">
        <v>192</v>
      </c>
      <c r="F34" s="111" t="s">
        <v>197</v>
      </c>
      <c r="G34" s="112">
        <v>4036.35</v>
      </c>
      <c r="H34" s="112">
        <v>565.75</v>
      </c>
      <c r="I34" s="143" t="s">
        <v>79</v>
      </c>
      <c r="J34" s="112">
        <f>IF(I34="SI", G34-H34,G34)</f>
        <v>3470.6</v>
      </c>
      <c r="K34" s="195" t="s">
        <v>80</v>
      </c>
      <c r="L34" s="108">
        <v>2018</v>
      </c>
      <c r="M34" s="108">
        <v>5590</v>
      </c>
      <c r="N34" s="109" t="s">
        <v>198</v>
      </c>
      <c r="O34" s="111" t="s">
        <v>199</v>
      </c>
      <c r="P34" s="109" t="s">
        <v>200</v>
      </c>
      <c r="Q34" s="109" t="s">
        <v>80</v>
      </c>
      <c r="R34" s="108">
        <v>1</v>
      </c>
      <c r="S34" s="111" t="s">
        <v>84</v>
      </c>
      <c r="T34" s="108">
        <v>1010803</v>
      </c>
      <c r="U34" s="108">
        <v>800</v>
      </c>
      <c r="V34" s="108">
        <v>1058</v>
      </c>
      <c r="W34" s="108">
        <v>1</v>
      </c>
      <c r="X34" s="113">
        <v>2017</v>
      </c>
      <c r="Y34" s="113">
        <v>235</v>
      </c>
      <c r="Z34" s="113">
        <v>0</v>
      </c>
      <c r="AA34" s="114" t="s">
        <v>132</v>
      </c>
      <c r="AB34" s="108">
        <v>1584</v>
      </c>
      <c r="AC34" s="109" t="s">
        <v>156</v>
      </c>
      <c r="AD34" s="196" t="s">
        <v>156</v>
      </c>
      <c r="AE34" s="196" t="s">
        <v>156</v>
      </c>
      <c r="AF34" s="197">
        <f>AE34-AD34</f>
        <v>0</v>
      </c>
      <c r="AG34" s="198">
        <f>IF(AI34="SI", 0,J34)</f>
        <v>3470.6</v>
      </c>
      <c r="AH34" s="199">
        <f>AG34*AF34</f>
        <v>0</v>
      </c>
      <c r="AI34" s="200"/>
    </row>
    <row r="35" spans="1:35" x14ac:dyDescent="0.25">
      <c r="A35" s="108">
        <v>2018</v>
      </c>
      <c r="B35" s="108">
        <v>939</v>
      </c>
      <c r="C35" s="109" t="s">
        <v>132</v>
      </c>
      <c r="D35" s="194" t="s">
        <v>194</v>
      </c>
      <c r="E35" s="109" t="s">
        <v>192</v>
      </c>
      <c r="F35" s="111" t="s">
        <v>197</v>
      </c>
      <c r="G35" s="112">
        <v>2000</v>
      </c>
      <c r="H35" s="112">
        <v>0</v>
      </c>
      <c r="I35" s="143" t="s">
        <v>79</v>
      </c>
      <c r="J35" s="112">
        <f>IF(I35="SI", G35-H35,G35)</f>
        <v>2000</v>
      </c>
      <c r="K35" s="195" t="s">
        <v>80</v>
      </c>
      <c r="L35" s="108">
        <v>2018</v>
      </c>
      <c r="M35" s="108">
        <v>5590</v>
      </c>
      <c r="N35" s="109" t="s">
        <v>198</v>
      </c>
      <c r="O35" s="111" t="s">
        <v>199</v>
      </c>
      <c r="P35" s="109" t="s">
        <v>200</v>
      </c>
      <c r="Q35" s="109" t="s">
        <v>80</v>
      </c>
      <c r="R35" s="108">
        <v>1</v>
      </c>
      <c r="S35" s="111" t="s">
        <v>84</v>
      </c>
      <c r="T35" s="108">
        <v>1010803</v>
      </c>
      <c r="U35" s="108">
        <v>800</v>
      </c>
      <c r="V35" s="108">
        <v>1058</v>
      </c>
      <c r="W35" s="108">
        <v>1</v>
      </c>
      <c r="X35" s="113">
        <v>2017</v>
      </c>
      <c r="Y35" s="113">
        <v>236</v>
      </c>
      <c r="Z35" s="113">
        <v>0</v>
      </c>
      <c r="AA35" s="114" t="s">
        <v>132</v>
      </c>
      <c r="AB35" s="108">
        <v>1585</v>
      </c>
      <c r="AC35" s="109" t="s">
        <v>156</v>
      </c>
      <c r="AD35" s="196" t="s">
        <v>156</v>
      </c>
      <c r="AE35" s="196" t="s">
        <v>156</v>
      </c>
      <c r="AF35" s="197">
        <f>AE35-AD35</f>
        <v>0</v>
      </c>
      <c r="AG35" s="198">
        <f>IF(AI35="SI", 0,J35)</f>
        <v>2000</v>
      </c>
      <c r="AH35" s="199">
        <f>AG35*AF35</f>
        <v>0</v>
      </c>
      <c r="AI35" s="200"/>
    </row>
    <row r="36" spans="1:35" x14ac:dyDescent="0.25">
      <c r="A36" s="108">
        <v>2018</v>
      </c>
      <c r="B36" s="108">
        <v>940</v>
      </c>
      <c r="C36" s="109" t="s">
        <v>156</v>
      </c>
      <c r="D36" s="194" t="s">
        <v>201</v>
      </c>
      <c r="E36" s="109" t="s">
        <v>97</v>
      </c>
      <c r="F36" s="111" t="s">
        <v>202</v>
      </c>
      <c r="G36" s="112">
        <v>311.70999999999998</v>
      </c>
      <c r="H36" s="112">
        <v>0</v>
      </c>
      <c r="I36" s="143" t="s">
        <v>79</v>
      </c>
      <c r="J36" s="112">
        <f>IF(I36="SI", G36-H36,G36)</f>
        <v>311.70999999999998</v>
      </c>
      <c r="K36" s="195" t="s">
        <v>203</v>
      </c>
      <c r="L36" s="108">
        <v>2018</v>
      </c>
      <c r="M36" s="108">
        <v>6498</v>
      </c>
      <c r="N36" s="109" t="s">
        <v>75</v>
      </c>
      <c r="O36" s="111" t="s">
        <v>204</v>
      </c>
      <c r="P36" s="109" t="s">
        <v>205</v>
      </c>
      <c r="Q36" s="109" t="s">
        <v>205</v>
      </c>
      <c r="R36" s="108">
        <v>4</v>
      </c>
      <c r="S36" s="111" t="s">
        <v>206</v>
      </c>
      <c r="T36" s="108">
        <v>1050102</v>
      </c>
      <c r="U36" s="108">
        <v>2000</v>
      </c>
      <c r="V36" s="108">
        <v>1476</v>
      </c>
      <c r="W36" s="108">
        <v>1</v>
      </c>
      <c r="X36" s="113">
        <v>2018</v>
      </c>
      <c r="Y36" s="113">
        <v>195</v>
      </c>
      <c r="Z36" s="113">
        <v>0</v>
      </c>
      <c r="AA36" s="114" t="s">
        <v>207</v>
      </c>
      <c r="AB36" s="108">
        <v>1620</v>
      </c>
      <c r="AC36" s="109" t="s">
        <v>207</v>
      </c>
      <c r="AD36" s="196" t="s">
        <v>208</v>
      </c>
      <c r="AE36" s="196" t="s">
        <v>207</v>
      </c>
      <c r="AF36" s="197">
        <f>AE36-AD36</f>
        <v>-25</v>
      </c>
      <c r="AG36" s="198">
        <f>IF(AI36="SI", 0,J36)</f>
        <v>311.70999999999998</v>
      </c>
      <c r="AH36" s="199">
        <f>AG36*AF36</f>
        <v>-7792.7499999999991</v>
      </c>
      <c r="AI36" s="200"/>
    </row>
    <row r="37" spans="1:35" x14ac:dyDescent="0.25">
      <c r="A37" s="108">
        <v>2018</v>
      </c>
      <c r="B37" s="108">
        <v>941</v>
      </c>
      <c r="C37" s="109" t="s">
        <v>156</v>
      </c>
      <c r="D37" s="194" t="s">
        <v>209</v>
      </c>
      <c r="E37" s="109" t="s">
        <v>149</v>
      </c>
      <c r="F37" s="111" t="s">
        <v>210</v>
      </c>
      <c r="G37" s="112">
        <v>8002</v>
      </c>
      <c r="H37" s="112">
        <v>0</v>
      </c>
      <c r="I37" s="143" t="s">
        <v>79</v>
      </c>
      <c r="J37" s="112">
        <f>IF(I37="SI", G37-H37,G37)</f>
        <v>8002</v>
      </c>
      <c r="K37" s="195" t="s">
        <v>80</v>
      </c>
      <c r="L37" s="108">
        <v>2018</v>
      </c>
      <c r="M37" s="108">
        <v>6641</v>
      </c>
      <c r="N37" s="109" t="s">
        <v>132</v>
      </c>
      <c r="O37" s="111" t="s">
        <v>211</v>
      </c>
      <c r="P37" s="109" t="s">
        <v>212</v>
      </c>
      <c r="Q37" s="109" t="s">
        <v>80</v>
      </c>
      <c r="R37" s="108">
        <v>4</v>
      </c>
      <c r="S37" s="111" t="s">
        <v>206</v>
      </c>
      <c r="T37" s="108">
        <v>1100403</v>
      </c>
      <c r="U37" s="108">
        <v>4100</v>
      </c>
      <c r="V37" s="108">
        <v>1813</v>
      </c>
      <c r="W37" s="108">
        <v>1</v>
      </c>
      <c r="X37" s="113">
        <v>2018</v>
      </c>
      <c r="Y37" s="113">
        <v>97</v>
      </c>
      <c r="Z37" s="113">
        <v>0</v>
      </c>
      <c r="AA37" s="114" t="s">
        <v>207</v>
      </c>
      <c r="AB37" s="108">
        <v>1619</v>
      </c>
      <c r="AC37" s="109" t="s">
        <v>207</v>
      </c>
      <c r="AD37" s="196" t="s">
        <v>128</v>
      </c>
      <c r="AE37" s="196" t="s">
        <v>207</v>
      </c>
      <c r="AF37" s="197">
        <f>AE37-AD37</f>
        <v>-19</v>
      </c>
      <c r="AG37" s="198">
        <f>IF(AI37="SI", 0,J37)</f>
        <v>8002</v>
      </c>
      <c r="AH37" s="199">
        <f>AG37*AF37</f>
        <v>-152038</v>
      </c>
      <c r="AI37" s="200"/>
    </row>
    <row r="38" spans="1:35" x14ac:dyDescent="0.25">
      <c r="A38" s="108">
        <v>2018</v>
      </c>
      <c r="B38" s="108">
        <v>942</v>
      </c>
      <c r="C38" s="109" t="s">
        <v>213</v>
      </c>
      <c r="D38" s="194" t="s">
        <v>214</v>
      </c>
      <c r="E38" s="109" t="s">
        <v>149</v>
      </c>
      <c r="F38" s="111" t="s">
        <v>215</v>
      </c>
      <c r="G38" s="112">
        <v>1953.68</v>
      </c>
      <c r="H38" s="112">
        <v>75.14</v>
      </c>
      <c r="I38" s="143" t="s">
        <v>79</v>
      </c>
      <c r="J38" s="112">
        <f>IF(I38="SI", G38-H38,G38)</f>
        <v>1878.54</v>
      </c>
      <c r="K38" s="195" t="s">
        <v>216</v>
      </c>
      <c r="L38" s="108">
        <v>2018</v>
      </c>
      <c r="M38" s="108">
        <v>6718</v>
      </c>
      <c r="N38" s="109" t="s">
        <v>213</v>
      </c>
      <c r="O38" s="111" t="s">
        <v>217</v>
      </c>
      <c r="P38" s="109" t="s">
        <v>218</v>
      </c>
      <c r="Q38" s="109" t="s">
        <v>218</v>
      </c>
      <c r="R38" s="108">
        <v>4</v>
      </c>
      <c r="S38" s="111" t="s">
        <v>206</v>
      </c>
      <c r="T38" s="108">
        <v>1040503</v>
      </c>
      <c r="U38" s="108">
        <v>1900</v>
      </c>
      <c r="V38" s="108">
        <v>1429</v>
      </c>
      <c r="W38" s="108">
        <v>1</v>
      </c>
      <c r="X38" s="113">
        <v>2018</v>
      </c>
      <c r="Y38" s="113">
        <v>355</v>
      </c>
      <c r="Z38" s="113">
        <v>0</v>
      </c>
      <c r="AA38" s="114" t="s">
        <v>80</v>
      </c>
      <c r="AB38" s="108">
        <v>1591</v>
      </c>
      <c r="AC38" s="109" t="s">
        <v>213</v>
      </c>
      <c r="AD38" s="196" t="s">
        <v>219</v>
      </c>
      <c r="AE38" s="196" t="s">
        <v>213</v>
      </c>
      <c r="AF38" s="197">
        <f>AE38-AD38</f>
        <v>-30</v>
      </c>
      <c r="AG38" s="198">
        <f>IF(AI38="SI", 0,J38)</f>
        <v>1878.54</v>
      </c>
      <c r="AH38" s="199">
        <f>AG38*AF38</f>
        <v>-56356.2</v>
      </c>
      <c r="AI38" s="200"/>
    </row>
    <row r="39" spans="1:35" x14ac:dyDescent="0.25">
      <c r="A39" s="108">
        <v>2018</v>
      </c>
      <c r="B39" s="108">
        <v>943</v>
      </c>
      <c r="C39" s="109" t="s">
        <v>213</v>
      </c>
      <c r="D39" s="194" t="s">
        <v>220</v>
      </c>
      <c r="E39" s="109" t="s">
        <v>149</v>
      </c>
      <c r="F39" s="111" t="s">
        <v>215</v>
      </c>
      <c r="G39" s="112">
        <v>899.79</v>
      </c>
      <c r="H39" s="112">
        <v>34.61</v>
      </c>
      <c r="I39" s="143" t="s">
        <v>79</v>
      </c>
      <c r="J39" s="112">
        <f>IF(I39="SI", G39-H39,G39)</f>
        <v>865.18</v>
      </c>
      <c r="K39" s="195" t="s">
        <v>216</v>
      </c>
      <c r="L39" s="108">
        <v>2018</v>
      </c>
      <c r="M39" s="108">
        <v>6720</v>
      </c>
      <c r="N39" s="109" t="s">
        <v>213</v>
      </c>
      <c r="O39" s="111" t="s">
        <v>217</v>
      </c>
      <c r="P39" s="109" t="s">
        <v>218</v>
      </c>
      <c r="Q39" s="109" t="s">
        <v>218</v>
      </c>
      <c r="R39" s="108">
        <v>4</v>
      </c>
      <c r="S39" s="111" t="s">
        <v>206</v>
      </c>
      <c r="T39" s="108">
        <v>1040503</v>
      </c>
      <c r="U39" s="108">
        <v>1900</v>
      </c>
      <c r="V39" s="108">
        <v>10715</v>
      </c>
      <c r="W39" s="108">
        <v>1</v>
      </c>
      <c r="X39" s="113">
        <v>2018</v>
      </c>
      <c r="Y39" s="113">
        <v>356</v>
      </c>
      <c r="Z39" s="113">
        <v>0</v>
      </c>
      <c r="AA39" s="114" t="s">
        <v>80</v>
      </c>
      <c r="AB39" s="108">
        <v>1592</v>
      </c>
      <c r="AC39" s="109" t="s">
        <v>213</v>
      </c>
      <c r="AD39" s="196" t="s">
        <v>219</v>
      </c>
      <c r="AE39" s="196" t="s">
        <v>213</v>
      </c>
      <c r="AF39" s="197">
        <f>AE39-AD39</f>
        <v>-30</v>
      </c>
      <c r="AG39" s="198">
        <f>IF(AI39="SI", 0,J39)</f>
        <v>865.18</v>
      </c>
      <c r="AH39" s="199">
        <f>AG39*AF39</f>
        <v>-25955.399999999998</v>
      </c>
      <c r="AI39" s="200"/>
    </row>
    <row r="40" spans="1:35" x14ac:dyDescent="0.25">
      <c r="A40" s="108">
        <v>2018</v>
      </c>
      <c r="B40" s="108">
        <v>944</v>
      </c>
      <c r="C40" s="109" t="s">
        <v>213</v>
      </c>
      <c r="D40" s="194" t="s">
        <v>221</v>
      </c>
      <c r="E40" s="109" t="s">
        <v>149</v>
      </c>
      <c r="F40" s="111" t="s">
        <v>215</v>
      </c>
      <c r="G40" s="112">
        <v>5627.4</v>
      </c>
      <c r="H40" s="112">
        <v>216.44</v>
      </c>
      <c r="I40" s="143" t="s">
        <v>79</v>
      </c>
      <c r="J40" s="112">
        <f>IF(I40="SI", G40-H40,G40)</f>
        <v>5410.96</v>
      </c>
      <c r="K40" s="195" t="s">
        <v>216</v>
      </c>
      <c r="L40" s="108">
        <v>2018</v>
      </c>
      <c r="M40" s="108">
        <v>6719</v>
      </c>
      <c r="N40" s="109" t="s">
        <v>213</v>
      </c>
      <c r="O40" s="111" t="s">
        <v>217</v>
      </c>
      <c r="P40" s="109" t="s">
        <v>218</v>
      </c>
      <c r="Q40" s="109" t="s">
        <v>218</v>
      </c>
      <c r="R40" s="108">
        <v>4</v>
      </c>
      <c r="S40" s="111" t="s">
        <v>206</v>
      </c>
      <c r="T40" s="108">
        <v>1040503</v>
      </c>
      <c r="U40" s="108">
        <v>1900</v>
      </c>
      <c r="V40" s="108">
        <v>1429</v>
      </c>
      <c r="W40" s="108">
        <v>1</v>
      </c>
      <c r="X40" s="113">
        <v>2018</v>
      </c>
      <c r="Y40" s="113">
        <v>355</v>
      </c>
      <c r="Z40" s="113">
        <v>0</v>
      </c>
      <c r="AA40" s="114" t="s">
        <v>80</v>
      </c>
      <c r="AB40" s="108">
        <v>1593</v>
      </c>
      <c r="AC40" s="109" t="s">
        <v>213</v>
      </c>
      <c r="AD40" s="196" t="s">
        <v>219</v>
      </c>
      <c r="AE40" s="196" t="s">
        <v>213</v>
      </c>
      <c r="AF40" s="197">
        <f>AE40-AD40</f>
        <v>-30</v>
      </c>
      <c r="AG40" s="198">
        <f>IF(AI40="SI", 0,J40)</f>
        <v>5410.96</v>
      </c>
      <c r="AH40" s="199">
        <f>AG40*AF40</f>
        <v>-162328.79999999999</v>
      </c>
      <c r="AI40" s="200"/>
    </row>
    <row r="41" spans="1:35" x14ac:dyDescent="0.25">
      <c r="A41" s="108">
        <v>2018</v>
      </c>
      <c r="B41" s="108">
        <v>945</v>
      </c>
      <c r="C41" s="109" t="s">
        <v>213</v>
      </c>
      <c r="D41" s="194" t="s">
        <v>222</v>
      </c>
      <c r="E41" s="109" t="s">
        <v>149</v>
      </c>
      <c r="F41" s="111" t="s">
        <v>223</v>
      </c>
      <c r="G41" s="112">
        <v>36.6</v>
      </c>
      <c r="H41" s="112">
        <v>6.6</v>
      </c>
      <c r="I41" s="143" t="s">
        <v>79</v>
      </c>
      <c r="J41" s="112">
        <f>IF(I41="SI", G41-H41,G41)</f>
        <v>30</v>
      </c>
      <c r="K41" s="195" t="s">
        <v>125</v>
      </c>
      <c r="L41" s="108">
        <v>2018</v>
      </c>
      <c r="M41" s="108">
        <v>6650</v>
      </c>
      <c r="N41" s="109" t="s">
        <v>132</v>
      </c>
      <c r="O41" s="111" t="s">
        <v>126</v>
      </c>
      <c r="P41" s="109" t="s">
        <v>127</v>
      </c>
      <c r="Q41" s="109" t="s">
        <v>127</v>
      </c>
      <c r="R41" s="108">
        <v>3</v>
      </c>
      <c r="S41" s="111" t="s">
        <v>121</v>
      </c>
      <c r="T41" s="108">
        <v>1010803</v>
      </c>
      <c r="U41" s="108">
        <v>800</v>
      </c>
      <c r="V41" s="108">
        <v>1042</v>
      </c>
      <c r="W41" s="108">
        <v>1</v>
      </c>
      <c r="X41" s="113">
        <v>2018</v>
      </c>
      <c r="Y41" s="113">
        <v>666</v>
      </c>
      <c r="Z41" s="113">
        <v>0</v>
      </c>
      <c r="AA41" s="114" t="s">
        <v>80</v>
      </c>
      <c r="AB41" s="108">
        <v>1594</v>
      </c>
      <c r="AC41" s="109" t="s">
        <v>213</v>
      </c>
      <c r="AD41" s="196" t="s">
        <v>128</v>
      </c>
      <c r="AE41" s="196" t="s">
        <v>213</v>
      </c>
      <c r="AF41" s="197">
        <f>AE41-AD41</f>
        <v>-21</v>
      </c>
      <c r="AG41" s="198">
        <f>IF(AI41="SI", 0,J41)</f>
        <v>30</v>
      </c>
      <c r="AH41" s="199">
        <f>AG41*AF41</f>
        <v>-630</v>
      </c>
      <c r="AI41" s="200"/>
    </row>
    <row r="42" spans="1:35" x14ac:dyDescent="0.25">
      <c r="A42" s="108">
        <v>2018</v>
      </c>
      <c r="B42" s="108">
        <v>946</v>
      </c>
      <c r="C42" s="109" t="s">
        <v>213</v>
      </c>
      <c r="D42" s="194" t="s">
        <v>224</v>
      </c>
      <c r="E42" s="109" t="s">
        <v>149</v>
      </c>
      <c r="F42" s="111" t="s">
        <v>225</v>
      </c>
      <c r="G42" s="112">
        <v>2340.16</v>
      </c>
      <c r="H42" s="112">
        <v>422</v>
      </c>
      <c r="I42" s="143" t="s">
        <v>79</v>
      </c>
      <c r="J42" s="112">
        <f>IF(I42="SI", G42-H42,G42)</f>
        <v>1918.1599999999999</v>
      </c>
      <c r="K42" s="195" t="s">
        <v>226</v>
      </c>
      <c r="L42" s="108">
        <v>2018</v>
      </c>
      <c r="M42" s="108">
        <v>6569</v>
      </c>
      <c r="N42" s="109" t="s">
        <v>164</v>
      </c>
      <c r="O42" s="111" t="s">
        <v>227</v>
      </c>
      <c r="P42" s="109" t="s">
        <v>228</v>
      </c>
      <c r="Q42" s="109" t="s">
        <v>229</v>
      </c>
      <c r="R42" s="108">
        <v>1</v>
      </c>
      <c r="S42" s="111" t="s">
        <v>84</v>
      </c>
      <c r="T42" s="108">
        <v>1080203</v>
      </c>
      <c r="U42" s="108">
        <v>2890</v>
      </c>
      <c r="V42" s="108">
        <v>1935</v>
      </c>
      <c r="W42" s="108">
        <v>2</v>
      </c>
      <c r="X42" s="113">
        <v>2018</v>
      </c>
      <c r="Y42" s="113">
        <v>130</v>
      </c>
      <c r="Z42" s="113">
        <v>0</v>
      </c>
      <c r="AA42" s="114" t="s">
        <v>80</v>
      </c>
      <c r="AB42" s="108">
        <v>1595</v>
      </c>
      <c r="AC42" s="109" t="s">
        <v>213</v>
      </c>
      <c r="AD42" s="196" t="s">
        <v>230</v>
      </c>
      <c r="AE42" s="196" t="s">
        <v>213</v>
      </c>
      <c r="AF42" s="197">
        <f>AE42-AD42</f>
        <v>-41</v>
      </c>
      <c r="AG42" s="198">
        <f>IF(AI42="SI", 0,J42)</f>
        <v>1918.1599999999999</v>
      </c>
      <c r="AH42" s="199">
        <f>AG42*AF42</f>
        <v>-78644.56</v>
      </c>
      <c r="AI42" s="200"/>
    </row>
    <row r="43" spans="1:35" x14ac:dyDescent="0.25">
      <c r="A43" s="108">
        <v>2018</v>
      </c>
      <c r="B43" s="108">
        <v>947</v>
      </c>
      <c r="C43" s="109" t="s">
        <v>213</v>
      </c>
      <c r="D43" s="194" t="s">
        <v>231</v>
      </c>
      <c r="E43" s="109" t="s">
        <v>149</v>
      </c>
      <c r="F43" s="111" t="s">
        <v>225</v>
      </c>
      <c r="G43" s="112">
        <v>724.45</v>
      </c>
      <c r="H43" s="112">
        <v>130.63999999999999</v>
      </c>
      <c r="I43" s="143" t="s">
        <v>79</v>
      </c>
      <c r="J43" s="112">
        <f>IF(I43="SI", G43-H43,G43)</f>
        <v>593.81000000000006</v>
      </c>
      <c r="K43" s="195" t="s">
        <v>226</v>
      </c>
      <c r="L43" s="108">
        <v>2018</v>
      </c>
      <c r="M43" s="108">
        <v>6570</v>
      </c>
      <c r="N43" s="109" t="s">
        <v>164</v>
      </c>
      <c r="O43" s="111" t="s">
        <v>227</v>
      </c>
      <c r="P43" s="109" t="s">
        <v>228</v>
      </c>
      <c r="Q43" s="109" t="s">
        <v>229</v>
      </c>
      <c r="R43" s="108">
        <v>1</v>
      </c>
      <c r="S43" s="111" t="s">
        <v>84</v>
      </c>
      <c r="T43" s="108">
        <v>1080203</v>
      </c>
      <c r="U43" s="108">
        <v>2890</v>
      </c>
      <c r="V43" s="108">
        <v>1935</v>
      </c>
      <c r="W43" s="108">
        <v>2</v>
      </c>
      <c r="X43" s="113">
        <v>2018</v>
      </c>
      <c r="Y43" s="113">
        <v>130</v>
      </c>
      <c r="Z43" s="113">
        <v>0</v>
      </c>
      <c r="AA43" s="114" t="s">
        <v>80</v>
      </c>
      <c r="AB43" s="108">
        <v>1596</v>
      </c>
      <c r="AC43" s="109" t="s">
        <v>213</v>
      </c>
      <c r="AD43" s="196" t="s">
        <v>230</v>
      </c>
      <c r="AE43" s="196" t="s">
        <v>213</v>
      </c>
      <c r="AF43" s="197">
        <f>AE43-AD43</f>
        <v>-41</v>
      </c>
      <c r="AG43" s="198">
        <f>IF(AI43="SI", 0,J43)</f>
        <v>593.81000000000006</v>
      </c>
      <c r="AH43" s="199">
        <f>AG43*AF43</f>
        <v>-24346.210000000003</v>
      </c>
      <c r="AI43" s="200"/>
    </row>
    <row r="44" spans="1:35" x14ac:dyDescent="0.25">
      <c r="A44" s="108">
        <v>2018</v>
      </c>
      <c r="B44" s="108">
        <v>948</v>
      </c>
      <c r="C44" s="109" t="s">
        <v>213</v>
      </c>
      <c r="D44" s="194" t="s">
        <v>232</v>
      </c>
      <c r="E44" s="109" t="s">
        <v>192</v>
      </c>
      <c r="F44" s="111" t="s">
        <v>233</v>
      </c>
      <c r="G44" s="112">
        <v>2100</v>
      </c>
      <c r="H44" s="112">
        <v>462</v>
      </c>
      <c r="I44" s="143" t="s">
        <v>79</v>
      </c>
      <c r="J44" s="112">
        <f>IF(I44="SI", G44-H44,G44)</f>
        <v>1638</v>
      </c>
      <c r="K44" s="195" t="s">
        <v>234</v>
      </c>
      <c r="L44" s="108">
        <v>2018</v>
      </c>
      <c r="M44" s="108">
        <v>6576</v>
      </c>
      <c r="N44" s="109" t="s">
        <v>164</v>
      </c>
      <c r="O44" s="111" t="s">
        <v>235</v>
      </c>
      <c r="P44" s="109" t="s">
        <v>236</v>
      </c>
      <c r="Q44" s="109" t="s">
        <v>236</v>
      </c>
      <c r="R44" s="108">
        <v>1</v>
      </c>
      <c r="S44" s="111" t="s">
        <v>84</v>
      </c>
      <c r="T44" s="108">
        <v>1060203</v>
      </c>
      <c r="U44" s="108">
        <v>2340</v>
      </c>
      <c r="V44" s="108">
        <v>1456</v>
      </c>
      <c r="W44" s="108">
        <v>4</v>
      </c>
      <c r="X44" s="113">
        <v>2018</v>
      </c>
      <c r="Y44" s="113">
        <v>469</v>
      </c>
      <c r="Z44" s="113">
        <v>0</v>
      </c>
      <c r="AA44" s="114" t="s">
        <v>80</v>
      </c>
      <c r="AB44" s="108">
        <v>1597</v>
      </c>
      <c r="AC44" s="109" t="s">
        <v>213</v>
      </c>
      <c r="AD44" s="196" t="s">
        <v>237</v>
      </c>
      <c r="AE44" s="196" t="s">
        <v>213</v>
      </c>
      <c r="AF44" s="197">
        <f>AE44-AD44</f>
        <v>-25</v>
      </c>
      <c r="AG44" s="198">
        <f>IF(AI44="SI", 0,J44)</f>
        <v>1638</v>
      </c>
      <c r="AH44" s="199">
        <f>AG44*AF44</f>
        <v>-40950</v>
      </c>
      <c r="AI44" s="200"/>
    </row>
    <row r="45" spans="1:35" x14ac:dyDescent="0.25">
      <c r="A45" s="108">
        <v>2018</v>
      </c>
      <c r="B45" s="108">
        <v>949</v>
      </c>
      <c r="C45" s="109" t="s">
        <v>238</v>
      </c>
      <c r="D45" s="194" t="s">
        <v>239</v>
      </c>
      <c r="E45" s="109" t="s">
        <v>240</v>
      </c>
      <c r="F45" s="111" t="s">
        <v>241</v>
      </c>
      <c r="G45" s="112">
        <v>2595.62</v>
      </c>
      <c r="H45" s="112">
        <v>468.06</v>
      </c>
      <c r="I45" s="143" t="s">
        <v>79</v>
      </c>
      <c r="J45" s="112">
        <f>IF(I45="SI", G45-H45,G45)</f>
        <v>2127.56</v>
      </c>
      <c r="K45" s="195" t="s">
        <v>234</v>
      </c>
      <c r="L45" s="108">
        <v>2018</v>
      </c>
      <c r="M45" s="108">
        <v>4820</v>
      </c>
      <c r="N45" s="109" t="s">
        <v>242</v>
      </c>
      <c r="O45" s="111" t="s">
        <v>235</v>
      </c>
      <c r="P45" s="109" t="s">
        <v>236</v>
      </c>
      <c r="Q45" s="109" t="s">
        <v>236</v>
      </c>
      <c r="R45" s="108">
        <v>1</v>
      </c>
      <c r="S45" s="111" t="s">
        <v>84</v>
      </c>
      <c r="T45" s="108">
        <v>1010803</v>
      </c>
      <c r="U45" s="108">
        <v>800</v>
      </c>
      <c r="V45" s="108">
        <v>1043</v>
      </c>
      <c r="W45" s="108">
        <v>1</v>
      </c>
      <c r="X45" s="113">
        <v>2018</v>
      </c>
      <c r="Y45" s="113">
        <v>470</v>
      </c>
      <c r="Z45" s="113">
        <v>0</v>
      </c>
      <c r="AA45" s="114" t="s">
        <v>80</v>
      </c>
      <c r="AB45" s="108">
        <v>1598</v>
      </c>
      <c r="AC45" s="109" t="s">
        <v>238</v>
      </c>
      <c r="AD45" s="196" t="s">
        <v>243</v>
      </c>
      <c r="AE45" s="196" t="s">
        <v>238</v>
      </c>
      <c r="AF45" s="197">
        <f>AE45-AD45</f>
        <v>27</v>
      </c>
      <c r="AG45" s="198">
        <f>IF(AI45="SI", 0,J45)</f>
        <v>2127.56</v>
      </c>
      <c r="AH45" s="199">
        <f>AG45*AF45</f>
        <v>57444.119999999995</v>
      </c>
      <c r="AI45" s="200"/>
    </row>
    <row r="46" spans="1:35" x14ac:dyDescent="0.25">
      <c r="A46" s="108">
        <v>2018</v>
      </c>
      <c r="B46" s="108">
        <v>950</v>
      </c>
      <c r="C46" s="109" t="s">
        <v>238</v>
      </c>
      <c r="D46" s="194" t="s">
        <v>244</v>
      </c>
      <c r="E46" s="109" t="s">
        <v>192</v>
      </c>
      <c r="F46" s="111" t="s">
        <v>233</v>
      </c>
      <c r="G46" s="112">
        <v>2595.62</v>
      </c>
      <c r="H46" s="112">
        <v>468.06</v>
      </c>
      <c r="I46" s="143" t="s">
        <v>79</v>
      </c>
      <c r="J46" s="112">
        <f>IF(I46="SI", G46-H46,G46)</f>
        <v>2127.56</v>
      </c>
      <c r="K46" s="195" t="s">
        <v>234</v>
      </c>
      <c r="L46" s="108">
        <v>2018</v>
      </c>
      <c r="M46" s="108">
        <v>6575</v>
      </c>
      <c r="N46" s="109" t="s">
        <v>164</v>
      </c>
      <c r="O46" s="111" t="s">
        <v>235</v>
      </c>
      <c r="P46" s="109" t="s">
        <v>236</v>
      </c>
      <c r="Q46" s="109" t="s">
        <v>236</v>
      </c>
      <c r="R46" s="108">
        <v>1</v>
      </c>
      <c r="S46" s="111" t="s">
        <v>84</v>
      </c>
      <c r="T46" s="108">
        <v>1010803</v>
      </c>
      <c r="U46" s="108">
        <v>800</v>
      </c>
      <c r="V46" s="108">
        <v>1043</v>
      </c>
      <c r="W46" s="108">
        <v>1</v>
      </c>
      <c r="X46" s="113">
        <v>2018</v>
      </c>
      <c r="Y46" s="113">
        <v>470</v>
      </c>
      <c r="Z46" s="113">
        <v>0</v>
      </c>
      <c r="AA46" s="114" t="s">
        <v>80</v>
      </c>
      <c r="AB46" s="108">
        <v>1599</v>
      </c>
      <c r="AC46" s="109" t="s">
        <v>238</v>
      </c>
      <c r="AD46" s="196" t="s">
        <v>237</v>
      </c>
      <c r="AE46" s="196" t="s">
        <v>238</v>
      </c>
      <c r="AF46" s="197">
        <f>AE46-AD46</f>
        <v>-24</v>
      </c>
      <c r="AG46" s="198">
        <f>IF(AI46="SI", 0,J46)</f>
        <v>2127.56</v>
      </c>
      <c r="AH46" s="199">
        <f>AG46*AF46</f>
        <v>-51061.440000000002</v>
      </c>
      <c r="AI46" s="200"/>
    </row>
    <row r="47" spans="1:35" x14ac:dyDescent="0.25">
      <c r="A47" s="108">
        <v>2018</v>
      </c>
      <c r="B47" s="108">
        <v>951</v>
      </c>
      <c r="C47" s="109" t="s">
        <v>238</v>
      </c>
      <c r="D47" s="194" t="s">
        <v>245</v>
      </c>
      <c r="E47" s="109" t="s">
        <v>149</v>
      </c>
      <c r="F47" s="111" t="s">
        <v>246</v>
      </c>
      <c r="G47" s="112">
        <v>244</v>
      </c>
      <c r="H47" s="112">
        <v>44</v>
      </c>
      <c r="I47" s="143" t="s">
        <v>79</v>
      </c>
      <c r="J47" s="112">
        <f>IF(I47="SI", G47-H47,G47)</f>
        <v>200</v>
      </c>
      <c r="K47" s="195" t="s">
        <v>247</v>
      </c>
      <c r="L47" s="108">
        <v>2018</v>
      </c>
      <c r="M47" s="108">
        <v>6717</v>
      </c>
      <c r="N47" s="109" t="s">
        <v>213</v>
      </c>
      <c r="O47" s="111" t="s">
        <v>248</v>
      </c>
      <c r="P47" s="109" t="s">
        <v>249</v>
      </c>
      <c r="Q47" s="109" t="s">
        <v>249</v>
      </c>
      <c r="R47" s="108">
        <v>1</v>
      </c>
      <c r="S47" s="111" t="s">
        <v>84</v>
      </c>
      <c r="T47" s="108">
        <v>2010501</v>
      </c>
      <c r="U47" s="108">
        <v>6130</v>
      </c>
      <c r="V47" s="108">
        <v>3053</v>
      </c>
      <c r="W47" s="108">
        <v>2</v>
      </c>
      <c r="X47" s="113">
        <v>2018</v>
      </c>
      <c r="Y47" s="113">
        <v>325</v>
      </c>
      <c r="Z47" s="113">
        <v>0</v>
      </c>
      <c r="AA47" s="114" t="s">
        <v>238</v>
      </c>
      <c r="AB47" s="108">
        <v>1615</v>
      </c>
      <c r="AC47" s="109" t="s">
        <v>238</v>
      </c>
      <c r="AD47" s="196" t="s">
        <v>108</v>
      </c>
      <c r="AE47" s="196" t="s">
        <v>238</v>
      </c>
      <c r="AF47" s="197">
        <f>AE47-AD47</f>
        <v>-21</v>
      </c>
      <c r="AG47" s="198">
        <f>IF(AI47="SI", 0,J47)</f>
        <v>200</v>
      </c>
      <c r="AH47" s="199">
        <f>AG47*AF47</f>
        <v>-4200</v>
      </c>
      <c r="AI47" s="200"/>
    </row>
    <row r="48" spans="1:35" x14ac:dyDescent="0.25">
      <c r="A48" s="108">
        <v>2018</v>
      </c>
      <c r="B48" s="108">
        <v>952</v>
      </c>
      <c r="C48" s="109" t="s">
        <v>238</v>
      </c>
      <c r="D48" s="194" t="s">
        <v>250</v>
      </c>
      <c r="E48" s="109" t="s">
        <v>251</v>
      </c>
      <c r="F48" s="111" t="s">
        <v>252</v>
      </c>
      <c r="G48" s="112">
        <v>706.8</v>
      </c>
      <c r="H48" s="112">
        <v>0</v>
      </c>
      <c r="I48" s="143" t="s">
        <v>79</v>
      </c>
      <c r="J48" s="112">
        <f>IF(I48="SI", G48-H48,G48)</f>
        <v>706.8</v>
      </c>
      <c r="K48" s="195" t="s">
        <v>80</v>
      </c>
      <c r="L48" s="108">
        <v>2018</v>
      </c>
      <c r="M48" s="108">
        <v>6734</v>
      </c>
      <c r="N48" s="109" t="s">
        <v>213</v>
      </c>
      <c r="O48" s="111" t="s">
        <v>253</v>
      </c>
      <c r="P48" s="109" t="s">
        <v>254</v>
      </c>
      <c r="Q48" s="109" t="s">
        <v>255</v>
      </c>
      <c r="R48" s="108">
        <v>1</v>
      </c>
      <c r="S48" s="111" t="s">
        <v>84</v>
      </c>
      <c r="T48" s="108">
        <v>1010603</v>
      </c>
      <c r="U48" s="108">
        <v>580</v>
      </c>
      <c r="V48" s="108">
        <v>1086</v>
      </c>
      <c r="W48" s="108">
        <v>1</v>
      </c>
      <c r="X48" s="113">
        <v>2018</v>
      </c>
      <c r="Y48" s="113">
        <v>214</v>
      </c>
      <c r="Z48" s="113">
        <v>0</v>
      </c>
      <c r="AA48" s="114" t="s">
        <v>238</v>
      </c>
      <c r="AB48" s="108">
        <v>1612</v>
      </c>
      <c r="AC48" s="109" t="s">
        <v>238</v>
      </c>
      <c r="AD48" s="196" t="s">
        <v>219</v>
      </c>
      <c r="AE48" s="196" t="s">
        <v>238</v>
      </c>
      <c r="AF48" s="197">
        <f>AE48-AD48</f>
        <v>-29</v>
      </c>
      <c r="AG48" s="198">
        <f>IF(AI48="SI", 0,J48)</f>
        <v>706.8</v>
      </c>
      <c r="AH48" s="199">
        <f>AG48*AF48</f>
        <v>-20497.199999999997</v>
      </c>
      <c r="AI48" s="200"/>
    </row>
    <row r="49" spans="1:35" x14ac:dyDescent="0.25">
      <c r="A49" s="108">
        <v>2018</v>
      </c>
      <c r="B49" s="108">
        <v>952</v>
      </c>
      <c r="C49" s="109" t="s">
        <v>238</v>
      </c>
      <c r="D49" s="194" t="s">
        <v>250</v>
      </c>
      <c r="E49" s="109" t="s">
        <v>251</v>
      </c>
      <c r="F49" s="111" t="s">
        <v>252</v>
      </c>
      <c r="G49" s="112">
        <v>21.2</v>
      </c>
      <c r="H49" s="112">
        <v>0</v>
      </c>
      <c r="I49" s="143" t="s">
        <v>79</v>
      </c>
      <c r="J49" s="112">
        <f>IF(I49="SI", G49-H49,G49)</f>
        <v>21.2</v>
      </c>
      <c r="K49" s="195" t="s">
        <v>256</v>
      </c>
      <c r="L49" s="108">
        <v>2018</v>
      </c>
      <c r="M49" s="108">
        <v>6734</v>
      </c>
      <c r="N49" s="109" t="s">
        <v>213</v>
      </c>
      <c r="O49" s="111" t="s">
        <v>253</v>
      </c>
      <c r="P49" s="109" t="s">
        <v>254</v>
      </c>
      <c r="Q49" s="109" t="s">
        <v>255</v>
      </c>
      <c r="R49" s="108">
        <v>1</v>
      </c>
      <c r="S49" s="111" t="s">
        <v>84</v>
      </c>
      <c r="T49" s="108">
        <v>1010603</v>
      </c>
      <c r="U49" s="108">
        <v>580</v>
      </c>
      <c r="V49" s="108">
        <v>1086</v>
      </c>
      <c r="W49" s="108">
        <v>1</v>
      </c>
      <c r="X49" s="113">
        <v>2018</v>
      </c>
      <c r="Y49" s="113">
        <v>301</v>
      </c>
      <c r="Z49" s="113">
        <v>0</v>
      </c>
      <c r="AA49" s="114" t="s">
        <v>238</v>
      </c>
      <c r="AB49" s="108">
        <v>1613</v>
      </c>
      <c r="AC49" s="109" t="s">
        <v>238</v>
      </c>
      <c r="AD49" s="196" t="s">
        <v>219</v>
      </c>
      <c r="AE49" s="196" t="s">
        <v>238</v>
      </c>
      <c r="AF49" s="197">
        <f>AE49-AD49</f>
        <v>-29</v>
      </c>
      <c r="AG49" s="198">
        <f>IF(AI49="SI", 0,J49)</f>
        <v>21.2</v>
      </c>
      <c r="AH49" s="199">
        <f>AG49*AF49</f>
        <v>-614.79999999999995</v>
      </c>
      <c r="AI49" s="200"/>
    </row>
    <row r="50" spans="1:35" x14ac:dyDescent="0.25">
      <c r="A50" s="108">
        <v>2018</v>
      </c>
      <c r="B50" s="108">
        <v>953</v>
      </c>
      <c r="C50" s="109" t="s">
        <v>238</v>
      </c>
      <c r="D50" s="194" t="s">
        <v>257</v>
      </c>
      <c r="E50" s="109" t="s">
        <v>258</v>
      </c>
      <c r="F50" s="111" t="s">
        <v>259</v>
      </c>
      <c r="G50" s="112">
        <v>1520.12</v>
      </c>
      <c r="H50" s="112">
        <v>274.12</v>
      </c>
      <c r="I50" s="143" t="s">
        <v>79</v>
      </c>
      <c r="J50" s="112">
        <f>IF(I50="SI", G50-H50,G50)</f>
        <v>1246</v>
      </c>
      <c r="K50" s="195" t="s">
        <v>260</v>
      </c>
      <c r="L50" s="108">
        <v>2018</v>
      </c>
      <c r="M50" s="108">
        <v>4803</v>
      </c>
      <c r="N50" s="109" t="s">
        <v>242</v>
      </c>
      <c r="O50" s="111" t="s">
        <v>261</v>
      </c>
      <c r="P50" s="109" t="s">
        <v>262</v>
      </c>
      <c r="Q50" s="109" t="s">
        <v>263</v>
      </c>
      <c r="R50" s="108">
        <v>1</v>
      </c>
      <c r="S50" s="111" t="s">
        <v>84</v>
      </c>
      <c r="T50" s="108">
        <v>1080103</v>
      </c>
      <c r="U50" s="108">
        <v>2780</v>
      </c>
      <c r="V50" s="108">
        <v>1934</v>
      </c>
      <c r="W50" s="108">
        <v>1</v>
      </c>
      <c r="X50" s="113">
        <v>2018</v>
      </c>
      <c r="Y50" s="113">
        <v>566</v>
      </c>
      <c r="Z50" s="113">
        <v>0</v>
      </c>
      <c r="AA50" s="114" t="s">
        <v>238</v>
      </c>
      <c r="AB50" s="108">
        <v>1614</v>
      </c>
      <c r="AC50" s="109" t="s">
        <v>238</v>
      </c>
      <c r="AD50" s="196" t="s">
        <v>243</v>
      </c>
      <c r="AE50" s="196" t="s">
        <v>238</v>
      </c>
      <c r="AF50" s="197">
        <f>AE50-AD50</f>
        <v>27</v>
      </c>
      <c r="AG50" s="198">
        <f>IF(AI50="SI", 0,J50)</f>
        <v>1246</v>
      </c>
      <c r="AH50" s="199">
        <f>AG50*AF50</f>
        <v>33642</v>
      </c>
      <c r="AI50" s="200"/>
    </row>
    <row r="51" spans="1:35" x14ac:dyDescent="0.25">
      <c r="A51" s="108">
        <v>2018</v>
      </c>
      <c r="B51" s="108">
        <v>954</v>
      </c>
      <c r="C51" s="109" t="s">
        <v>207</v>
      </c>
      <c r="D51" s="194" t="s">
        <v>264</v>
      </c>
      <c r="E51" s="109" t="s">
        <v>238</v>
      </c>
      <c r="F51" s="111" t="s">
        <v>265</v>
      </c>
      <c r="G51" s="112">
        <v>741.76</v>
      </c>
      <c r="H51" s="112">
        <v>0</v>
      </c>
      <c r="I51" s="143" t="s">
        <v>79</v>
      </c>
      <c r="J51" s="112">
        <f>IF(I51="SI", G51-H51,G51)</f>
        <v>741.76</v>
      </c>
      <c r="K51" s="195" t="s">
        <v>80</v>
      </c>
      <c r="L51" s="108">
        <v>2018</v>
      </c>
      <c r="M51" s="108">
        <v>6808</v>
      </c>
      <c r="N51" s="109" t="s">
        <v>238</v>
      </c>
      <c r="O51" s="111" t="s">
        <v>266</v>
      </c>
      <c r="P51" s="109" t="s">
        <v>267</v>
      </c>
      <c r="Q51" s="109" t="s">
        <v>267</v>
      </c>
      <c r="R51" s="108">
        <v>4</v>
      </c>
      <c r="S51" s="111" t="s">
        <v>206</v>
      </c>
      <c r="T51" s="108">
        <v>1050203</v>
      </c>
      <c r="U51" s="108">
        <v>2120</v>
      </c>
      <c r="V51" s="108">
        <v>1485</v>
      </c>
      <c r="W51" s="108">
        <v>2</v>
      </c>
      <c r="X51" s="113">
        <v>2018</v>
      </c>
      <c r="Y51" s="113">
        <v>223</v>
      </c>
      <c r="Z51" s="113">
        <v>0</v>
      </c>
      <c r="AA51" s="114" t="s">
        <v>207</v>
      </c>
      <c r="AB51" s="108">
        <v>1622</v>
      </c>
      <c r="AC51" s="109" t="s">
        <v>207</v>
      </c>
      <c r="AD51" s="196" t="s">
        <v>268</v>
      </c>
      <c r="AE51" s="196" t="s">
        <v>207</v>
      </c>
      <c r="AF51" s="197">
        <f>AE51-AD51</f>
        <v>-122</v>
      </c>
      <c r="AG51" s="198">
        <f>IF(AI51="SI", 0,J51)</f>
        <v>741.76</v>
      </c>
      <c r="AH51" s="199">
        <f>AG51*AF51</f>
        <v>-90494.720000000001</v>
      </c>
      <c r="AI51" s="200"/>
    </row>
    <row r="52" spans="1:35" x14ac:dyDescent="0.25">
      <c r="A52" s="108">
        <v>2018</v>
      </c>
      <c r="B52" s="108">
        <v>955</v>
      </c>
      <c r="C52" s="109" t="s">
        <v>207</v>
      </c>
      <c r="D52" s="194" t="s">
        <v>269</v>
      </c>
      <c r="E52" s="109" t="s">
        <v>238</v>
      </c>
      <c r="F52" s="111" t="s">
        <v>270</v>
      </c>
      <c r="G52" s="112">
        <v>300</v>
      </c>
      <c r="H52" s="112">
        <v>0</v>
      </c>
      <c r="I52" s="143" t="s">
        <v>79</v>
      </c>
      <c r="J52" s="112">
        <f>IF(I52="SI", G52-H52,G52)</f>
        <v>300</v>
      </c>
      <c r="K52" s="195" t="s">
        <v>80</v>
      </c>
      <c r="L52" s="108">
        <v>2018</v>
      </c>
      <c r="M52" s="108">
        <v>6812</v>
      </c>
      <c r="N52" s="109" t="s">
        <v>238</v>
      </c>
      <c r="O52" s="111" t="s">
        <v>271</v>
      </c>
      <c r="P52" s="109" t="s">
        <v>272</v>
      </c>
      <c r="Q52" s="109" t="s">
        <v>273</v>
      </c>
      <c r="R52" s="108">
        <v>4</v>
      </c>
      <c r="S52" s="111" t="s">
        <v>206</v>
      </c>
      <c r="T52" s="108">
        <v>1050102</v>
      </c>
      <c r="U52" s="108">
        <v>2000</v>
      </c>
      <c r="V52" s="108">
        <v>1476</v>
      </c>
      <c r="W52" s="108">
        <v>1</v>
      </c>
      <c r="X52" s="113">
        <v>2018</v>
      </c>
      <c r="Y52" s="113">
        <v>316</v>
      </c>
      <c r="Z52" s="113">
        <v>0</v>
      </c>
      <c r="AA52" s="114" t="s">
        <v>207</v>
      </c>
      <c r="AB52" s="108">
        <v>1621</v>
      </c>
      <c r="AC52" s="109" t="s">
        <v>207</v>
      </c>
      <c r="AD52" s="196" t="s">
        <v>114</v>
      </c>
      <c r="AE52" s="196" t="s">
        <v>207</v>
      </c>
      <c r="AF52" s="197">
        <f>AE52-AD52</f>
        <v>-51</v>
      </c>
      <c r="AG52" s="198">
        <f>IF(AI52="SI", 0,J52)</f>
        <v>300</v>
      </c>
      <c r="AH52" s="199">
        <f>AG52*AF52</f>
        <v>-15300</v>
      </c>
      <c r="AI52" s="200"/>
    </row>
    <row r="53" spans="1:35" x14ac:dyDescent="0.25">
      <c r="A53" s="108">
        <v>2018</v>
      </c>
      <c r="B53" s="108">
        <v>956</v>
      </c>
      <c r="C53" s="109" t="s">
        <v>207</v>
      </c>
      <c r="D53" s="194" t="s">
        <v>274</v>
      </c>
      <c r="E53" s="109" t="s">
        <v>97</v>
      </c>
      <c r="F53" s="111" t="s">
        <v>275</v>
      </c>
      <c r="G53" s="112">
        <v>702.11</v>
      </c>
      <c r="H53" s="112">
        <v>126.61</v>
      </c>
      <c r="I53" s="143" t="s">
        <v>79</v>
      </c>
      <c r="J53" s="112">
        <f>IF(I53="SI", G53-H53,G53)</f>
        <v>575.5</v>
      </c>
      <c r="K53" s="195" t="s">
        <v>276</v>
      </c>
      <c r="L53" s="108">
        <v>2018</v>
      </c>
      <c r="M53" s="108">
        <v>6848</v>
      </c>
      <c r="N53" s="109" t="s">
        <v>207</v>
      </c>
      <c r="O53" s="111" t="s">
        <v>277</v>
      </c>
      <c r="P53" s="109" t="s">
        <v>278</v>
      </c>
      <c r="Q53" s="109" t="s">
        <v>278</v>
      </c>
      <c r="R53" s="108">
        <v>4</v>
      </c>
      <c r="S53" s="111" t="s">
        <v>206</v>
      </c>
      <c r="T53" s="108">
        <v>1010803</v>
      </c>
      <c r="U53" s="108">
        <v>800</v>
      </c>
      <c r="V53" s="108">
        <v>10532</v>
      </c>
      <c r="W53" s="108">
        <v>1</v>
      </c>
      <c r="X53" s="113">
        <v>2018</v>
      </c>
      <c r="Y53" s="113">
        <v>369</v>
      </c>
      <c r="Z53" s="113">
        <v>0</v>
      </c>
      <c r="AA53" s="114" t="s">
        <v>207</v>
      </c>
      <c r="AB53" s="108">
        <v>1618</v>
      </c>
      <c r="AC53" s="109" t="s">
        <v>207</v>
      </c>
      <c r="AD53" s="196" t="s">
        <v>108</v>
      </c>
      <c r="AE53" s="196" t="s">
        <v>207</v>
      </c>
      <c r="AF53" s="197">
        <f>AE53-AD53</f>
        <v>-20</v>
      </c>
      <c r="AG53" s="198">
        <f>IF(AI53="SI", 0,J53)</f>
        <v>575.5</v>
      </c>
      <c r="AH53" s="199">
        <f>AG53*AF53</f>
        <v>-11510</v>
      </c>
      <c r="AI53" s="200"/>
    </row>
    <row r="54" spans="1:35" x14ac:dyDescent="0.25">
      <c r="A54" s="108">
        <v>2018</v>
      </c>
      <c r="B54" s="108">
        <v>957</v>
      </c>
      <c r="C54" s="109" t="s">
        <v>207</v>
      </c>
      <c r="D54" s="194" t="s">
        <v>279</v>
      </c>
      <c r="E54" s="109" t="s">
        <v>97</v>
      </c>
      <c r="F54" s="111" t="s">
        <v>275</v>
      </c>
      <c r="G54" s="112">
        <v>42.7</v>
      </c>
      <c r="H54" s="112">
        <v>7.7</v>
      </c>
      <c r="I54" s="143" t="s">
        <v>79</v>
      </c>
      <c r="J54" s="112">
        <f>IF(I54="SI", G54-H54,G54)</f>
        <v>35</v>
      </c>
      <c r="K54" s="195" t="s">
        <v>276</v>
      </c>
      <c r="L54" s="108">
        <v>2018</v>
      </c>
      <c r="M54" s="108">
        <v>6847</v>
      </c>
      <c r="N54" s="109" t="s">
        <v>207</v>
      </c>
      <c r="O54" s="111" t="s">
        <v>277</v>
      </c>
      <c r="P54" s="109" t="s">
        <v>278</v>
      </c>
      <c r="Q54" s="109" t="s">
        <v>278</v>
      </c>
      <c r="R54" s="108">
        <v>4</v>
      </c>
      <c r="S54" s="111" t="s">
        <v>206</v>
      </c>
      <c r="T54" s="108">
        <v>1010803</v>
      </c>
      <c r="U54" s="108">
        <v>800</v>
      </c>
      <c r="V54" s="108">
        <v>10532</v>
      </c>
      <c r="W54" s="108">
        <v>1</v>
      </c>
      <c r="X54" s="113">
        <v>2018</v>
      </c>
      <c r="Y54" s="113">
        <v>369</v>
      </c>
      <c r="Z54" s="113">
        <v>0</v>
      </c>
      <c r="AA54" s="114" t="s">
        <v>207</v>
      </c>
      <c r="AB54" s="108">
        <v>1618</v>
      </c>
      <c r="AC54" s="109" t="s">
        <v>207</v>
      </c>
      <c r="AD54" s="196" t="s">
        <v>108</v>
      </c>
      <c r="AE54" s="196" t="s">
        <v>207</v>
      </c>
      <c r="AF54" s="197">
        <f>AE54-AD54</f>
        <v>-20</v>
      </c>
      <c r="AG54" s="198">
        <f>IF(AI54="SI", 0,J54)</f>
        <v>35</v>
      </c>
      <c r="AH54" s="199">
        <f>AG54*AF54</f>
        <v>-700</v>
      </c>
      <c r="AI54" s="200"/>
    </row>
    <row r="55" spans="1:35" x14ac:dyDescent="0.25">
      <c r="A55" s="108">
        <v>2018</v>
      </c>
      <c r="B55" s="108">
        <v>958</v>
      </c>
      <c r="C55" s="109" t="s">
        <v>207</v>
      </c>
      <c r="D55" s="194" t="s">
        <v>280</v>
      </c>
      <c r="E55" s="109" t="s">
        <v>97</v>
      </c>
      <c r="F55" s="111" t="s">
        <v>281</v>
      </c>
      <c r="G55" s="112">
        <v>219.6</v>
      </c>
      <c r="H55" s="112">
        <v>39.6</v>
      </c>
      <c r="I55" s="143" t="s">
        <v>79</v>
      </c>
      <c r="J55" s="112">
        <f>IF(I55="SI", G55-H55,G55)</f>
        <v>180</v>
      </c>
      <c r="K55" s="195" t="s">
        <v>282</v>
      </c>
      <c r="L55" s="108">
        <v>2018</v>
      </c>
      <c r="M55" s="108">
        <v>6850</v>
      </c>
      <c r="N55" s="109" t="s">
        <v>207</v>
      </c>
      <c r="O55" s="111" t="s">
        <v>277</v>
      </c>
      <c r="P55" s="109" t="s">
        <v>278</v>
      </c>
      <c r="Q55" s="109" t="s">
        <v>278</v>
      </c>
      <c r="R55" s="108">
        <v>4</v>
      </c>
      <c r="S55" s="111" t="s">
        <v>206</v>
      </c>
      <c r="T55" s="108">
        <v>1010803</v>
      </c>
      <c r="U55" s="108">
        <v>800</v>
      </c>
      <c r="V55" s="108">
        <v>10532</v>
      </c>
      <c r="W55" s="108">
        <v>1</v>
      </c>
      <c r="X55" s="113">
        <v>2018</v>
      </c>
      <c r="Y55" s="113">
        <v>589</v>
      </c>
      <c r="Z55" s="113">
        <v>0</v>
      </c>
      <c r="AA55" s="114" t="s">
        <v>207</v>
      </c>
      <c r="AB55" s="108">
        <v>1617</v>
      </c>
      <c r="AC55" s="109" t="s">
        <v>207</v>
      </c>
      <c r="AD55" s="196" t="s">
        <v>108</v>
      </c>
      <c r="AE55" s="196" t="s">
        <v>207</v>
      </c>
      <c r="AF55" s="197">
        <f>AE55-AD55</f>
        <v>-20</v>
      </c>
      <c r="AG55" s="198">
        <f>IF(AI55="SI", 0,J55)</f>
        <v>180</v>
      </c>
      <c r="AH55" s="199">
        <f>AG55*AF55</f>
        <v>-3600</v>
      </c>
      <c r="AI55" s="200"/>
    </row>
    <row r="56" spans="1:35" x14ac:dyDescent="0.25">
      <c r="A56" s="108">
        <v>2018</v>
      </c>
      <c r="B56" s="108">
        <v>959</v>
      </c>
      <c r="C56" s="109" t="s">
        <v>207</v>
      </c>
      <c r="D56" s="194" t="s">
        <v>283</v>
      </c>
      <c r="E56" s="109" t="s">
        <v>97</v>
      </c>
      <c r="F56" s="111" t="s">
        <v>284</v>
      </c>
      <c r="G56" s="112">
        <v>3021.03</v>
      </c>
      <c r="H56" s="112">
        <v>544.78</v>
      </c>
      <c r="I56" s="143" t="s">
        <v>79</v>
      </c>
      <c r="J56" s="112">
        <f>IF(I56="SI", G56-H56,G56)</f>
        <v>2476.25</v>
      </c>
      <c r="K56" s="195" t="s">
        <v>285</v>
      </c>
      <c r="L56" s="108">
        <v>2018</v>
      </c>
      <c r="M56" s="108">
        <v>6849</v>
      </c>
      <c r="N56" s="109" t="s">
        <v>207</v>
      </c>
      <c r="O56" s="111" t="s">
        <v>277</v>
      </c>
      <c r="P56" s="109" t="s">
        <v>278</v>
      </c>
      <c r="Q56" s="109" t="s">
        <v>278</v>
      </c>
      <c r="R56" s="108">
        <v>4</v>
      </c>
      <c r="S56" s="111" t="s">
        <v>206</v>
      </c>
      <c r="T56" s="108">
        <v>1010103</v>
      </c>
      <c r="U56" s="108">
        <v>30</v>
      </c>
      <c r="V56" s="108">
        <v>1062</v>
      </c>
      <c r="W56" s="108">
        <v>1</v>
      </c>
      <c r="X56" s="113">
        <v>2018</v>
      </c>
      <c r="Y56" s="113">
        <v>573</v>
      </c>
      <c r="Z56" s="113">
        <v>0</v>
      </c>
      <c r="AA56" s="114" t="s">
        <v>207</v>
      </c>
      <c r="AB56" s="108">
        <v>1616</v>
      </c>
      <c r="AC56" s="109" t="s">
        <v>207</v>
      </c>
      <c r="AD56" s="196" t="s">
        <v>108</v>
      </c>
      <c r="AE56" s="196" t="s">
        <v>207</v>
      </c>
      <c r="AF56" s="197">
        <f>AE56-AD56</f>
        <v>-20</v>
      </c>
      <c r="AG56" s="198">
        <f>IF(AI56="SI", 0,J56)</f>
        <v>2476.25</v>
      </c>
      <c r="AH56" s="199">
        <f>AG56*AF56</f>
        <v>-49525</v>
      </c>
      <c r="AI56" s="200"/>
    </row>
    <row r="57" spans="1:35" x14ac:dyDescent="0.25">
      <c r="A57" s="108">
        <v>2018</v>
      </c>
      <c r="B57" s="108">
        <v>960</v>
      </c>
      <c r="C57" s="109" t="s">
        <v>207</v>
      </c>
      <c r="D57" s="194" t="s">
        <v>286</v>
      </c>
      <c r="E57" s="109" t="s">
        <v>238</v>
      </c>
      <c r="F57" s="111" t="s">
        <v>223</v>
      </c>
      <c r="G57" s="112">
        <v>417.24</v>
      </c>
      <c r="H57" s="112">
        <v>75.239999999999995</v>
      </c>
      <c r="I57" s="143" t="s">
        <v>79</v>
      </c>
      <c r="J57" s="112">
        <f>IF(I57="SI", G57-H57,G57)</f>
        <v>342</v>
      </c>
      <c r="K57" s="195" t="s">
        <v>125</v>
      </c>
      <c r="L57" s="108">
        <v>2018</v>
      </c>
      <c r="M57" s="108">
        <v>6830</v>
      </c>
      <c r="N57" s="109" t="s">
        <v>207</v>
      </c>
      <c r="O57" s="111" t="s">
        <v>126</v>
      </c>
      <c r="P57" s="109" t="s">
        <v>127</v>
      </c>
      <c r="Q57" s="109" t="s">
        <v>127</v>
      </c>
      <c r="R57" s="108">
        <v>3</v>
      </c>
      <c r="S57" s="111" t="s">
        <v>121</v>
      </c>
      <c r="T57" s="108">
        <v>1010803</v>
      </c>
      <c r="U57" s="108">
        <v>800</v>
      </c>
      <c r="V57" s="108">
        <v>1042</v>
      </c>
      <c r="W57" s="108">
        <v>1</v>
      </c>
      <c r="X57" s="113">
        <v>2018</v>
      </c>
      <c r="Y57" s="113">
        <v>666</v>
      </c>
      <c r="Z57" s="113">
        <v>0</v>
      </c>
      <c r="AA57" s="114" t="s">
        <v>80</v>
      </c>
      <c r="AB57" s="108">
        <v>1623</v>
      </c>
      <c r="AC57" s="109" t="s">
        <v>207</v>
      </c>
      <c r="AD57" s="196" t="s">
        <v>287</v>
      </c>
      <c r="AE57" s="196" t="s">
        <v>207</v>
      </c>
      <c r="AF57" s="197">
        <f>AE57-AD57</f>
        <v>-50</v>
      </c>
      <c r="AG57" s="198">
        <f>IF(AI57="SI", 0,J57)</f>
        <v>342</v>
      </c>
      <c r="AH57" s="199">
        <f>AG57*AF57</f>
        <v>-17100</v>
      </c>
      <c r="AI57" s="200"/>
    </row>
    <row r="58" spans="1:35" x14ac:dyDescent="0.25">
      <c r="A58" s="108">
        <v>2018</v>
      </c>
      <c r="B58" s="108">
        <v>961</v>
      </c>
      <c r="C58" s="109" t="s">
        <v>288</v>
      </c>
      <c r="D58" s="194" t="s">
        <v>289</v>
      </c>
      <c r="E58" s="109" t="s">
        <v>290</v>
      </c>
      <c r="F58" s="111" t="s">
        <v>291</v>
      </c>
      <c r="G58" s="112">
        <v>2440</v>
      </c>
      <c r="H58" s="112">
        <v>440</v>
      </c>
      <c r="I58" s="143" t="s">
        <v>79</v>
      </c>
      <c r="J58" s="112">
        <f>IF(I58="SI", G58-H58,G58)</f>
        <v>2000</v>
      </c>
      <c r="K58" s="195" t="s">
        <v>292</v>
      </c>
      <c r="L58" s="108">
        <v>2018</v>
      </c>
      <c r="M58" s="108">
        <v>6667</v>
      </c>
      <c r="N58" s="109" t="s">
        <v>156</v>
      </c>
      <c r="O58" s="111" t="s">
        <v>293</v>
      </c>
      <c r="P58" s="109" t="s">
        <v>294</v>
      </c>
      <c r="Q58" s="109" t="s">
        <v>295</v>
      </c>
      <c r="R58" s="108">
        <v>1</v>
      </c>
      <c r="S58" s="111" t="s">
        <v>84</v>
      </c>
      <c r="T58" s="108">
        <v>1090603</v>
      </c>
      <c r="U58" s="108">
        <v>3660</v>
      </c>
      <c r="V58" s="108">
        <v>1807</v>
      </c>
      <c r="W58" s="108">
        <v>1</v>
      </c>
      <c r="X58" s="113">
        <v>2018</v>
      </c>
      <c r="Y58" s="113">
        <v>231</v>
      </c>
      <c r="Z58" s="113">
        <v>0</v>
      </c>
      <c r="AA58" s="114" t="s">
        <v>288</v>
      </c>
      <c r="AB58" s="108">
        <v>1625</v>
      </c>
      <c r="AC58" s="109" t="s">
        <v>288</v>
      </c>
      <c r="AD58" s="196" t="s">
        <v>208</v>
      </c>
      <c r="AE58" s="196" t="s">
        <v>288</v>
      </c>
      <c r="AF58" s="197">
        <f>AE58-AD58</f>
        <v>-24</v>
      </c>
      <c r="AG58" s="198">
        <f>IF(AI58="SI", 0,J58)</f>
        <v>2000</v>
      </c>
      <c r="AH58" s="199">
        <f>AG58*AF58</f>
        <v>-48000</v>
      </c>
      <c r="AI58" s="200"/>
    </row>
    <row r="59" spans="1:35" x14ac:dyDescent="0.25">
      <c r="A59" s="108">
        <v>2018</v>
      </c>
      <c r="B59" s="108">
        <v>962</v>
      </c>
      <c r="C59" s="109" t="s">
        <v>288</v>
      </c>
      <c r="D59" s="194" t="s">
        <v>296</v>
      </c>
      <c r="E59" s="109" t="s">
        <v>132</v>
      </c>
      <c r="F59" s="111" t="s">
        <v>291</v>
      </c>
      <c r="G59" s="112">
        <v>2440</v>
      </c>
      <c r="H59" s="112">
        <v>440</v>
      </c>
      <c r="I59" s="143" t="s">
        <v>79</v>
      </c>
      <c r="J59" s="112">
        <f>IF(I59="SI", G59-H59,G59)</f>
        <v>2000</v>
      </c>
      <c r="K59" s="195" t="s">
        <v>292</v>
      </c>
      <c r="L59" s="108">
        <v>2018</v>
      </c>
      <c r="M59" s="108">
        <v>6668</v>
      </c>
      <c r="N59" s="109" t="s">
        <v>156</v>
      </c>
      <c r="O59" s="111" t="s">
        <v>293</v>
      </c>
      <c r="P59" s="109" t="s">
        <v>294</v>
      </c>
      <c r="Q59" s="109" t="s">
        <v>295</v>
      </c>
      <c r="R59" s="108">
        <v>1</v>
      </c>
      <c r="S59" s="111" t="s">
        <v>84</v>
      </c>
      <c r="T59" s="108">
        <v>1090603</v>
      </c>
      <c r="U59" s="108">
        <v>3660</v>
      </c>
      <c r="V59" s="108">
        <v>1807</v>
      </c>
      <c r="W59" s="108">
        <v>1</v>
      </c>
      <c r="X59" s="113">
        <v>2018</v>
      </c>
      <c r="Y59" s="113">
        <v>231</v>
      </c>
      <c r="Z59" s="113">
        <v>0</v>
      </c>
      <c r="AA59" s="114" t="s">
        <v>288</v>
      </c>
      <c r="AB59" s="108">
        <v>1625</v>
      </c>
      <c r="AC59" s="109" t="s">
        <v>288</v>
      </c>
      <c r="AD59" s="196" t="s">
        <v>208</v>
      </c>
      <c r="AE59" s="196" t="s">
        <v>288</v>
      </c>
      <c r="AF59" s="197">
        <f>AE59-AD59</f>
        <v>-24</v>
      </c>
      <c r="AG59" s="198">
        <f>IF(AI59="SI", 0,J59)</f>
        <v>2000</v>
      </c>
      <c r="AH59" s="199">
        <f>AG59*AF59</f>
        <v>-48000</v>
      </c>
      <c r="AI59" s="200"/>
    </row>
    <row r="60" spans="1:35" x14ac:dyDescent="0.25">
      <c r="A60" s="108">
        <v>2018</v>
      </c>
      <c r="B60" s="108">
        <v>963</v>
      </c>
      <c r="C60" s="109" t="s">
        <v>288</v>
      </c>
      <c r="D60" s="194" t="s">
        <v>297</v>
      </c>
      <c r="E60" s="109" t="s">
        <v>149</v>
      </c>
      <c r="F60" s="111" t="s">
        <v>298</v>
      </c>
      <c r="G60" s="112">
        <v>915</v>
      </c>
      <c r="H60" s="112">
        <v>165</v>
      </c>
      <c r="I60" s="143" t="s">
        <v>79</v>
      </c>
      <c r="J60" s="112">
        <f>IF(I60="SI", G60-H60,G60)</f>
        <v>750</v>
      </c>
      <c r="K60" s="195" t="s">
        <v>247</v>
      </c>
      <c r="L60" s="108">
        <v>2018</v>
      </c>
      <c r="M60" s="108">
        <v>6831</v>
      </c>
      <c r="N60" s="109" t="s">
        <v>207</v>
      </c>
      <c r="O60" s="111" t="s">
        <v>248</v>
      </c>
      <c r="P60" s="109" t="s">
        <v>249</v>
      </c>
      <c r="Q60" s="109" t="s">
        <v>249</v>
      </c>
      <c r="R60" s="108">
        <v>1</v>
      </c>
      <c r="S60" s="111" t="s">
        <v>84</v>
      </c>
      <c r="T60" s="108">
        <v>2010501</v>
      </c>
      <c r="U60" s="108">
        <v>6130</v>
      </c>
      <c r="V60" s="108">
        <v>3053</v>
      </c>
      <c r="W60" s="108">
        <v>2</v>
      </c>
      <c r="X60" s="113">
        <v>2018</v>
      </c>
      <c r="Y60" s="113">
        <v>325</v>
      </c>
      <c r="Z60" s="113">
        <v>0</v>
      </c>
      <c r="AA60" s="114" t="s">
        <v>288</v>
      </c>
      <c r="AB60" s="108">
        <v>1626</v>
      </c>
      <c r="AC60" s="109" t="s">
        <v>288</v>
      </c>
      <c r="AD60" s="196" t="s">
        <v>108</v>
      </c>
      <c r="AE60" s="196" t="s">
        <v>288</v>
      </c>
      <c r="AF60" s="197">
        <f>AE60-AD60</f>
        <v>-19</v>
      </c>
      <c r="AG60" s="198">
        <f>IF(AI60="SI", 0,J60)</f>
        <v>750</v>
      </c>
      <c r="AH60" s="199">
        <f>AG60*AF60</f>
        <v>-14250</v>
      </c>
      <c r="AI60" s="200"/>
    </row>
    <row r="61" spans="1:35" x14ac:dyDescent="0.25">
      <c r="A61" s="108">
        <v>2018</v>
      </c>
      <c r="B61" s="108">
        <v>964</v>
      </c>
      <c r="C61" s="109" t="s">
        <v>288</v>
      </c>
      <c r="D61" s="194" t="s">
        <v>299</v>
      </c>
      <c r="E61" s="109" t="s">
        <v>156</v>
      </c>
      <c r="F61" s="111" t="s">
        <v>300</v>
      </c>
      <c r="G61" s="112">
        <v>1062.1300000000001</v>
      </c>
      <c r="H61" s="112">
        <v>170.41</v>
      </c>
      <c r="I61" s="143" t="s">
        <v>79</v>
      </c>
      <c r="J61" s="112">
        <f>IF(I61="SI", G61-H61,G61)</f>
        <v>891.72000000000014</v>
      </c>
      <c r="K61" s="195" t="s">
        <v>301</v>
      </c>
      <c r="L61" s="108">
        <v>2018</v>
      </c>
      <c r="M61" s="108">
        <v>6735</v>
      </c>
      <c r="N61" s="109" t="s">
        <v>213</v>
      </c>
      <c r="O61" s="111" t="s">
        <v>302</v>
      </c>
      <c r="P61" s="109" t="s">
        <v>303</v>
      </c>
      <c r="Q61" s="109" t="s">
        <v>80</v>
      </c>
      <c r="R61" s="108">
        <v>5</v>
      </c>
      <c r="S61" s="111" t="s">
        <v>304</v>
      </c>
      <c r="T61" s="108">
        <v>1010803</v>
      </c>
      <c r="U61" s="108">
        <v>800</v>
      </c>
      <c r="V61" s="108">
        <v>1045</v>
      </c>
      <c r="W61" s="108">
        <v>1</v>
      </c>
      <c r="X61" s="113">
        <v>2018</v>
      </c>
      <c r="Y61" s="113">
        <v>81</v>
      </c>
      <c r="Z61" s="113">
        <v>0</v>
      </c>
      <c r="AA61" s="114" t="s">
        <v>288</v>
      </c>
      <c r="AB61" s="108">
        <v>1624</v>
      </c>
      <c r="AC61" s="109" t="s">
        <v>288</v>
      </c>
      <c r="AD61" s="196" t="s">
        <v>122</v>
      </c>
      <c r="AE61" s="196" t="s">
        <v>288</v>
      </c>
      <c r="AF61" s="197">
        <f>AE61-AD61</f>
        <v>-14</v>
      </c>
      <c r="AG61" s="198">
        <f>IF(AI61="SI", 0,J61)</f>
        <v>891.72000000000014</v>
      </c>
      <c r="AH61" s="199">
        <f>AG61*AF61</f>
        <v>-12484.080000000002</v>
      </c>
      <c r="AI61" s="200"/>
    </row>
    <row r="62" spans="1:35" x14ac:dyDescent="0.25">
      <c r="A62" s="108">
        <v>2018</v>
      </c>
      <c r="B62" s="108">
        <v>965</v>
      </c>
      <c r="C62" s="109" t="s">
        <v>305</v>
      </c>
      <c r="D62" s="194" t="s">
        <v>306</v>
      </c>
      <c r="E62" s="109" t="s">
        <v>307</v>
      </c>
      <c r="F62" s="111" t="s">
        <v>308</v>
      </c>
      <c r="G62" s="112">
        <v>860.22</v>
      </c>
      <c r="H62" s="112">
        <v>155.12</v>
      </c>
      <c r="I62" s="143" t="s">
        <v>79</v>
      </c>
      <c r="J62" s="112">
        <f>IF(I62="SI", G62-H62,G62)</f>
        <v>705.1</v>
      </c>
      <c r="K62" s="195" t="s">
        <v>309</v>
      </c>
      <c r="L62" s="108">
        <v>2018</v>
      </c>
      <c r="M62" s="108">
        <v>5363</v>
      </c>
      <c r="N62" s="109" t="s">
        <v>307</v>
      </c>
      <c r="O62" s="111" t="s">
        <v>310</v>
      </c>
      <c r="P62" s="109" t="s">
        <v>80</v>
      </c>
      <c r="Q62" s="109" t="s">
        <v>311</v>
      </c>
      <c r="R62" s="108">
        <v>1</v>
      </c>
      <c r="S62" s="111" t="s">
        <v>84</v>
      </c>
      <c r="T62" s="108">
        <v>2010806</v>
      </c>
      <c r="U62" s="108">
        <v>6480</v>
      </c>
      <c r="V62" s="108">
        <v>3023</v>
      </c>
      <c r="W62" s="108">
        <v>1</v>
      </c>
      <c r="X62" s="113">
        <v>2017</v>
      </c>
      <c r="Y62" s="113">
        <v>216</v>
      </c>
      <c r="Z62" s="113">
        <v>0</v>
      </c>
      <c r="AA62" s="114" t="s">
        <v>80</v>
      </c>
      <c r="AB62" s="108">
        <v>1628</v>
      </c>
      <c r="AC62" s="109" t="s">
        <v>305</v>
      </c>
      <c r="AD62" s="196" t="s">
        <v>103</v>
      </c>
      <c r="AE62" s="196" t="s">
        <v>305</v>
      </c>
      <c r="AF62" s="197">
        <f>AE62-AD62</f>
        <v>18</v>
      </c>
      <c r="AG62" s="198">
        <f>IF(AI62="SI", 0,J62)</f>
        <v>705.1</v>
      </c>
      <c r="AH62" s="199">
        <f>AG62*AF62</f>
        <v>12691.800000000001</v>
      </c>
      <c r="AI62" s="200"/>
    </row>
    <row r="63" spans="1:35" x14ac:dyDescent="0.25">
      <c r="A63" s="108">
        <v>2018</v>
      </c>
      <c r="B63" s="108">
        <v>965</v>
      </c>
      <c r="C63" s="109" t="s">
        <v>305</v>
      </c>
      <c r="D63" s="194" t="s">
        <v>306</v>
      </c>
      <c r="E63" s="109" t="s">
        <v>307</v>
      </c>
      <c r="F63" s="111" t="s">
        <v>308</v>
      </c>
      <c r="G63" s="112">
        <v>0.01</v>
      </c>
      <c r="H63" s="112">
        <v>0</v>
      </c>
      <c r="I63" s="143" t="s">
        <v>79</v>
      </c>
      <c r="J63" s="112">
        <f>IF(I63="SI", G63-H63,G63)</f>
        <v>0.01</v>
      </c>
      <c r="K63" s="195" t="s">
        <v>80</v>
      </c>
      <c r="L63" s="108">
        <v>2018</v>
      </c>
      <c r="M63" s="108">
        <v>5363</v>
      </c>
      <c r="N63" s="109" t="s">
        <v>307</v>
      </c>
      <c r="O63" s="111" t="s">
        <v>312</v>
      </c>
      <c r="P63" s="109" t="s">
        <v>313</v>
      </c>
      <c r="Q63" s="109" t="s">
        <v>311</v>
      </c>
      <c r="R63" s="108" t="s">
        <v>314</v>
      </c>
      <c r="S63" s="111" t="s">
        <v>314</v>
      </c>
      <c r="T63" s="108"/>
      <c r="U63" s="108">
        <v>0</v>
      </c>
      <c r="V63" s="108">
        <v>0</v>
      </c>
      <c r="W63" s="108">
        <v>0</v>
      </c>
      <c r="X63" s="113">
        <v>0</v>
      </c>
      <c r="Y63" s="113">
        <v>0</v>
      </c>
      <c r="Z63" s="113">
        <v>0</v>
      </c>
      <c r="AA63" s="114" t="s">
        <v>80</v>
      </c>
      <c r="AB63" s="108">
        <v>0</v>
      </c>
      <c r="AC63" s="109" t="s">
        <v>305</v>
      </c>
      <c r="AD63" s="196" t="s">
        <v>103</v>
      </c>
      <c r="AE63" s="196" t="s">
        <v>305</v>
      </c>
      <c r="AF63" s="197">
        <f>AE63-AD63</f>
        <v>18</v>
      </c>
      <c r="AG63" s="198">
        <f>IF(AI63="SI", 0,J63)</f>
        <v>0.01</v>
      </c>
      <c r="AH63" s="199">
        <f>AG63*AF63</f>
        <v>0.18</v>
      </c>
      <c r="AI63" s="200"/>
    </row>
    <row r="64" spans="1:35" x14ac:dyDescent="0.25">
      <c r="A64" s="108">
        <v>2018</v>
      </c>
      <c r="B64" s="108">
        <v>966</v>
      </c>
      <c r="C64" s="109" t="s">
        <v>305</v>
      </c>
      <c r="D64" s="194" t="s">
        <v>315</v>
      </c>
      <c r="E64" s="109" t="s">
        <v>238</v>
      </c>
      <c r="F64" s="111" t="s">
        <v>316</v>
      </c>
      <c r="G64" s="112">
        <v>12.36</v>
      </c>
      <c r="H64" s="112">
        <v>0.84</v>
      </c>
      <c r="I64" s="143" t="s">
        <v>79</v>
      </c>
      <c r="J64" s="112">
        <f>IF(I64="SI", G64-H64,G64)</f>
        <v>11.52</v>
      </c>
      <c r="K64" s="195" t="s">
        <v>317</v>
      </c>
      <c r="L64" s="108">
        <v>2018</v>
      </c>
      <c r="M64" s="108">
        <v>6964</v>
      </c>
      <c r="N64" s="109" t="s">
        <v>318</v>
      </c>
      <c r="O64" s="111" t="s">
        <v>319</v>
      </c>
      <c r="P64" s="109" t="s">
        <v>320</v>
      </c>
      <c r="Q64" s="109" t="s">
        <v>320</v>
      </c>
      <c r="R64" s="108">
        <v>1</v>
      </c>
      <c r="S64" s="111" t="s">
        <v>84</v>
      </c>
      <c r="T64" s="108">
        <v>1010503</v>
      </c>
      <c r="U64" s="108">
        <v>470</v>
      </c>
      <c r="V64" s="108">
        <v>1156</v>
      </c>
      <c r="W64" s="108">
        <v>1</v>
      </c>
      <c r="X64" s="113">
        <v>2018</v>
      </c>
      <c r="Y64" s="113">
        <v>115</v>
      </c>
      <c r="Z64" s="113">
        <v>0</v>
      </c>
      <c r="AA64" s="114" t="s">
        <v>80</v>
      </c>
      <c r="AB64" s="108">
        <v>1631</v>
      </c>
      <c r="AC64" s="109" t="s">
        <v>305</v>
      </c>
      <c r="AD64" s="196" t="s">
        <v>321</v>
      </c>
      <c r="AE64" s="196" t="s">
        <v>305</v>
      </c>
      <c r="AF64" s="197">
        <f>AE64-AD64</f>
        <v>-28</v>
      </c>
      <c r="AG64" s="198">
        <f>IF(AI64="SI", 0,J64)</f>
        <v>11.52</v>
      </c>
      <c r="AH64" s="199">
        <f>AG64*AF64</f>
        <v>-322.56</v>
      </c>
      <c r="AI64" s="200"/>
    </row>
    <row r="65" spans="1:35" x14ac:dyDescent="0.25">
      <c r="A65" s="108">
        <v>2018</v>
      </c>
      <c r="B65" s="108">
        <v>967</v>
      </c>
      <c r="C65" s="109" t="s">
        <v>305</v>
      </c>
      <c r="D65" s="194" t="s">
        <v>322</v>
      </c>
      <c r="E65" s="109" t="s">
        <v>238</v>
      </c>
      <c r="F65" s="111" t="s">
        <v>323</v>
      </c>
      <c r="G65" s="112">
        <v>145.94999999999999</v>
      </c>
      <c r="H65" s="112">
        <v>26.32</v>
      </c>
      <c r="I65" s="143" t="s">
        <v>79</v>
      </c>
      <c r="J65" s="112">
        <f>IF(I65="SI", G65-H65,G65)</f>
        <v>119.63</v>
      </c>
      <c r="K65" s="195" t="s">
        <v>317</v>
      </c>
      <c r="L65" s="108">
        <v>2018</v>
      </c>
      <c r="M65" s="108">
        <v>6883</v>
      </c>
      <c r="N65" s="109" t="s">
        <v>288</v>
      </c>
      <c r="O65" s="111" t="s">
        <v>319</v>
      </c>
      <c r="P65" s="109" t="s">
        <v>320</v>
      </c>
      <c r="Q65" s="109" t="s">
        <v>320</v>
      </c>
      <c r="R65" s="108">
        <v>1</v>
      </c>
      <c r="S65" s="111" t="s">
        <v>84</v>
      </c>
      <c r="T65" s="108">
        <v>1040503</v>
      </c>
      <c r="U65" s="108">
        <v>1900</v>
      </c>
      <c r="V65" s="108">
        <v>1416</v>
      </c>
      <c r="W65" s="108">
        <v>3</v>
      </c>
      <c r="X65" s="113">
        <v>2018</v>
      </c>
      <c r="Y65" s="113">
        <v>125</v>
      </c>
      <c r="Z65" s="113">
        <v>0</v>
      </c>
      <c r="AA65" s="114" t="s">
        <v>80</v>
      </c>
      <c r="AB65" s="108">
        <v>1632</v>
      </c>
      <c r="AC65" s="109" t="s">
        <v>305</v>
      </c>
      <c r="AD65" s="196" t="s">
        <v>321</v>
      </c>
      <c r="AE65" s="196" t="s">
        <v>305</v>
      </c>
      <c r="AF65" s="197">
        <f>AE65-AD65</f>
        <v>-28</v>
      </c>
      <c r="AG65" s="198">
        <f>IF(AI65="SI", 0,J65)</f>
        <v>119.63</v>
      </c>
      <c r="AH65" s="199">
        <f>AG65*AF65</f>
        <v>-3349.64</v>
      </c>
      <c r="AI65" s="200"/>
    </row>
    <row r="66" spans="1:35" x14ac:dyDescent="0.25">
      <c r="A66" s="108">
        <v>2018</v>
      </c>
      <c r="B66" s="108">
        <v>967</v>
      </c>
      <c r="C66" s="109" t="s">
        <v>305</v>
      </c>
      <c r="D66" s="194" t="s">
        <v>322</v>
      </c>
      <c r="E66" s="109" t="s">
        <v>238</v>
      </c>
      <c r="F66" s="111" t="s">
        <v>323</v>
      </c>
      <c r="G66" s="112">
        <v>231.09</v>
      </c>
      <c r="H66" s="112">
        <v>61.41</v>
      </c>
      <c r="I66" s="143" t="s">
        <v>79</v>
      </c>
      <c r="J66" s="112">
        <f>IF(I66="SI", G66-H66,G66)</f>
        <v>169.68</v>
      </c>
      <c r="K66" s="195" t="s">
        <v>317</v>
      </c>
      <c r="L66" s="108">
        <v>2018</v>
      </c>
      <c r="M66" s="108">
        <v>6883</v>
      </c>
      <c r="N66" s="109" t="s">
        <v>288</v>
      </c>
      <c r="O66" s="111" t="s">
        <v>319</v>
      </c>
      <c r="P66" s="109" t="s">
        <v>320</v>
      </c>
      <c r="Q66" s="109" t="s">
        <v>320</v>
      </c>
      <c r="R66" s="108">
        <v>1</v>
      </c>
      <c r="S66" s="111" t="s">
        <v>84</v>
      </c>
      <c r="T66" s="108">
        <v>1040103</v>
      </c>
      <c r="U66" s="108">
        <v>1460</v>
      </c>
      <c r="V66" s="108">
        <v>1346</v>
      </c>
      <c r="W66" s="108">
        <v>1</v>
      </c>
      <c r="X66" s="113">
        <v>2018</v>
      </c>
      <c r="Y66" s="113">
        <v>117</v>
      </c>
      <c r="Z66" s="113">
        <v>0</v>
      </c>
      <c r="AA66" s="114" t="s">
        <v>80</v>
      </c>
      <c r="AB66" s="108">
        <v>1633</v>
      </c>
      <c r="AC66" s="109" t="s">
        <v>305</v>
      </c>
      <c r="AD66" s="196" t="s">
        <v>321</v>
      </c>
      <c r="AE66" s="196" t="s">
        <v>305</v>
      </c>
      <c r="AF66" s="197">
        <f>AE66-AD66</f>
        <v>-28</v>
      </c>
      <c r="AG66" s="198">
        <f>IF(AI66="SI", 0,J66)</f>
        <v>169.68</v>
      </c>
      <c r="AH66" s="199">
        <f>AG66*AF66</f>
        <v>-4751.04</v>
      </c>
      <c r="AI66" s="200"/>
    </row>
    <row r="67" spans="1:35" x14ac:dyDescent="0.25">
      <c r="A67" s="108">
        <v>2018</v>
      </c>
      <c r="B67" s="108">
        <v>967</v>
      </c>
      <c r="C67" s="109" t="s">
        <v>305</v>
      </c>
      <c r="D67" s="194" t="s">
        <v>322</v>
      </c>
      <c r="E67" s="109" t="s">
        <v>238</v>
      </c>
      <c r="F67" s="111" t="s">
        <v>323</v>
      </c>
      <c r="G67" s="112">
        <v>109.46</v>
      </c>
      <c r="H67" s="112">
        <v>0</v>
      </c>
      <c r="I67" s="143" t="s">
        <v>79</v>
      </c>
      <c r="J67" s="112">
        <f>IF(I67="SI", G67-H67,G67)</f>
        <v>109.46</v>
      </c>
      <c r="K67" s="195" t="s">
        <v>317</v>
      </c>
      <c r="L67" s="108">
        <v>2018</v>
      </c>
      <c r="M67" s="108">
        <v>6883</v>
      </c>
      <c r="N67" s="109" t="s">
        <v>288</v>
      </c>
      <c r="O67" s="111" t="s">
        <v>319</v>
      </c>
      <c r="P67" s="109" t="s">
        <v>320</v>
      </c>
      <c r="Q67" s="109" t="s">
        <v>320</v>
      </c>
      <c r="R67" s="108">
        <v>4</v>
      </c>
      <c r="S67" s="111" t="s">
        <v>206</v>
      </c>
      <c r="T67" s="108">
        <v>1100103</v>
      </c>
      <c r="U67" s="108">
        <v>3770</v>
      </c>
      <c r="V67" s="108">
        <v>1420</v>
      </c>
      <c r="W67" s="108">
        <v>2</v>
      </c>
      <c r="X67" s="113">
        <v>2018</v>
      </c>
      <c r="Y67" s="113">
        <v>126</v>
      </c>
      <c r="Z67" s="113">
        <v>0</v>
      </c>
      <c r="AA67" s="114" t="s">
        <v>80</v>
      </c>
      <c r="AB67" s="108">
        <v>1634</v>
      </c>
      <c r="AC67" s="109" t="s">
        <v>305</v>
      </c>
      <c r="AD67" s="196" t="s">
        <v>321</v>
      </c>
      <c r="AE67" s="196" t="s">
        <v>305</v>
      </c>
      <c r="AF67" s="197">
        <f>AE67-AD67</f>
        <v>-28</v>
      </c>
      <c r="AG67" s="198">
        <f>IF(AI67="SI", 0,J67)</f>
        <v>109.46</v>
      </c>
      <c r="AH67" s="199">
        <f>AG67*AF67</f>
        <v>-3064.8799999999997</v>
      </c>
      <c r="AI67" s="200"/>
    </row>
    <row r="68" spans="1:35" x14ac:dyDescent="0.25">
      <c r="A68" s="108">
        <v>2018</v>
      </c>
      <c r="B68" s="108">
        <v>968</v>
      </c>
      <c r="C68" s="109" t="s">
        <v>305</v>
      </c>
      <c r="D68" s="194" t="s">
        <v>324</v>
      </c>
      <c r="E68" s="109" t="s">
        <v>238</v>
      </c>
      <c r="F68" s="111" t="s">
        <v>325</v>
      </c>
      <c r="G68" s="112">
        <v>376.38</v>
      </c>
      <c r="H68" s="112">
        <v>67.87</v>
      </c>
      <c r="I68" s="143" t="s">
        <v>79</v>
      </c>
      <c r="J68" s="112">
        <f>IF(I68="SI", G68-H68,G68)</f>
        <v>308.51</v>
      </c>
      <c r="K68" s="195" t="s">
        <v>317</v>
      </c>
      <c r="L68" s="108">
        <v>2018</v>
      </c>
      <c r="M68" s="108">
        <v>6885</v>
      </c>
      <c r="N68" s="109" t="s">
        <v>288</v>
      </c>
      <c r="O68" s="111" t="s">
        <v>319</v>
      </c>
      <c r="P68" s="109" t="s">
        <v>320</v>
      </c>
      <c r="Q68" s="109" t="s">
        <v>320</v>
      </c>
      <c r="R68" s="108">
        <v>1</v>
      </c>
      <c r="S68" s="111" t="s">
        <v>84</v>
      </c>
      <c r="T68" s="108">
        <v>1080203</v>
      </c>
      <c r="U68" s="108">
        <v>2890</v>
      </c>
      <c r="V68" s="108">
        <v>1937</v>
      </c>
      <c r="W68" s="108">
        <v>1</v>
      </c>
      <c r="X68" s="113">
        <v>2018</v>
      </c>
      <c r="Y68" s="113">
        <v>123</v>
      </c>
      <c r="Z68" s="113">
        <v>0</v>
      </c>
      <c r="AA68" s="114" t="s">
        <v>80</v>
      </c>
      <c r="AB68" s="108">
        <v>1635</v>
      </c>
      <c r="AC68" s="109" t="s">
        <v>305</v>
      </c>
      <c r="AD68" s="196" t="s">
        <v>321</v>
      </c>
      <c r="AE68" s="196" t="s">
        <v>305</v>
      </c>
      <c r="AF68" s="197">
        <f>AE68-AD68</f>
        <v>-28</v>
      </c>
      <c r="AG68" s="198">
        <f>IF(AI68="SI", 0,J68)</f>
        <v>308.51</v>
      </c>
      <c r="AH68" s="199">
        <f>AG68*AF68</f>
        <v>-8638.2799999999988</v>
      </c>
      <c r="AI68" s="200"/>
    </row>
    <row r="69" spans="1:35" x14ac:dyDescent="0.25">
      <c r="A69" s="108">
        <v>2018</v>
      </c>
      <c r="B69" s="108">
        <v>969</v>
      </c>
      <c r="C69" s="109" t="s">
        <v>305</v>
      </c>
      <c r="D69" s="194" t="s">
        <v>326</v>
      </c>
      <c r="E69" s="109" t="s">
        <v>238</v>
      </c>
      <c r="F69" s="111" t="s">
        <v>327</v>
      </c>
      <c r="G69" s="112">
        <v>368.88</v>
      </c>
      <c r="H69" s="112">
        <v>66.52</v>
      </c>
      <c r="I69" s="143" t="s">
        <v>79</v>
      </c>
      <c r="J69" s="112">
        <f>IF(I69="SI", G69-H69,G69)</f>
        <v>302.36</v>
      </c>
      <c r="K69" s="195" t="s">
        <v>317</v>
      </c>
      <c r="L69" s="108">
        <v>2018</v>
      </c>
      <c r="M69" s="108">
        <v>6876</v>
      </c>
      <c r="N69" s="109" t="s">
        <v>288</v>
      </c>
      <c r="O69" s="111" t="s">
        <v>319</v>
      </c>
      <c r="P69" s="109" t="s">
        <v>320</v>
      </c>
      <c r="Q69" s="109" t="s">
        <v>320</v>
      </c>
      <c r="R69" s="108">
        <v>1</v>
      </c>
      <c r="S69" s="111" t="s">
        <v>84</v>
      </c>
      <c r="T69" s="108">
        <v>1040203</v>
      </c>
      <c r="U69" s="108">
        <v>1570</v>
      </c>
      <c r="V69" s="108">
        <v>1366</v>
      </c>
      <c r="W69" s="108">
        <v>1</v>
      </c>
      <c r="X69" s="113">
        <v>2018</v>
      </c>
      <c r="Y69" s="113">
        <v>114</v>
      </c>
      <c r="Z69" s="113">
        <v>0</v>
      </c>
      <c r="AA69" s="114" t="s">
        <v>80</v>
      </c>
      <c r="AB69" s="108">
        <v>1636</v>
      </c>
      <c r="AC69" s="109" t="s">
        <v>305</v>
      </c>
      <c r="AD69" s="196" t="s">
        <v>321</v>
      </c>
      <c r="AE69" s="196" t="s">
        <v>305</v>
      </c>
      <c r="AF69" s="197">
        <f>AE69-AD69</f>
        <v>-28</v>
      </c>
      <c r="AG69" s="198">
        <f>IF(AI69="SI", 0,J69)</f>
        <v>302.36</v>
      </c>
      <c r="AH69" s="199">
        <f>AG69*AF69</f>
        <v>-8466.08</v>
      </c>
      <c r="AI69" s="200"/>
    </row>
    <row r="70" spans="1:35" x14ac:dyDescent="0.25">
      <c r="A70" s="108">
        <v>2018</v>
      </c>
      <c r="B70" s="108">
        <v>970</v>
      </c>
      <c r="C70" s="109" t="s">
        <v>305</v>
      </c>
      <c r="D70" s="194" t="s">
        <v>328</v>
      </c>
      <c r="E70" s="109" t="s">
        <v>238</v>
      </c>
      <c r="F70" s="111" t="s">
        <v>329</v>
      </c>
      <c r="G70" s="112">
        <v>63.09</v>
      </c>
      <c r="H70" s="112">
        <v>11.38</v>
      </c>
      <c r="I70" s="143" t="s">
        <v>79</v>
      </c>
      <c r="J70" s="112">
        <f>IF(I70="SI", G70-H70,G70)</f>
        <v>51.71</v>
      </c>
      <c r="K70" s="195" t="s">
        <v>317</v>
      </c>
      <c r="L70" s="108">
        <v>2018</v>
      </c>
      <c r="M70" s="108">
        <v>6956</v>
      </c>
      <c r="N70" s="109" t="s">
        <v>318</v>
      </c>
      <c r="O70" s="111" t="s">
        <v>319</v>
      </c>
      <c r="P70" s="109" t="s">
        <v>320</v>
      </c>
      <c r="Q70" s="109" t="s">
        <v>320</v>
      </c>
      <c r="R70" s="108">
        <v>1</v>
      </c>
      <c r="S70" s="111" t="s">
        <v>84</v>
      </c>
      <c r="T70" s="108">
        <v>1080203</v>
      </c>
      <c r="U70" s="108">
        <v>2890</v>
      </c>
      <c r="V70" s="108">
        <v>1937</v>
      </c>
      <c r="W70" s="108">
        <v>1</v>
      </c>
      <c r="X70" s="113">
        <v>2018</v>
      </c>
      <c r="Y70" s="113">
        <v>123</v>
      </c>
      <c r="Z70" s="113">
        <v>0</v>
      </c>
      <c r="AA70" s="114" t="s">
        <v>80</v>
      </c>
      <c r="AB70" s="108">
        <v>1637</v>
      </c>
      <c r="AC70" s="109" t="s">
        <v>305</v>
      </c>
      <c r="AD70" s="196" t="s">
        <v>321</v>
      </c>
      <c r="AE70" s="196" t="s">
        <v>305</v>
      </c>
      <c r="AF70" s="197">
        <f>AE70-AD70</f>
        <v>-28</v>
      </c>
      <c r="AG70" s="198">
        <f>IF(AI70="SI", 0,J70)</f>
        <v>51.71</v>
      </c>
      <c r="AH70" s="199">
        <f>AG70*AF70</f>
        <v>-1447.88</v>
      </c>
      <c r="AI70" s="200"/>
    </row>
    <row r="71" spans="1:35" x14ac:dyDescent="0.25">
      <c r="A71" s="108">
        <v>2018</v>
      </c>
      <c r="B71" s="108">
        <v>971</v>
      </c>
      <c r="C71" s="109" t="s">
        <v>305</v>
      </c>
      <c r="D71" s="194" t="s">
        <v>330</v>
      </c>
      <c r="E71" s="109" t="s">
        <v>238</v>
      </c>
      <c r="F71" s="111" t="s">
        <v>331</v>
      </c>
      <c r="G71" s="112">
        <v>76.459999999999994</v>
      </c>
      <c r="H71" s="112">
        <v>13.79</v>
      </c>
      <c r="I71" s="143" t="s">
        <v>79</v>
      </c>
      <c r="J71" s="112">
        <f>IF(I71="SI", G71-H71,G71)</f>
        <v>62.669999999999995</v>
      </c>
      <c r="K71" s="195" t="s">
        <v>317</v>
      </c>
      <c r="L71" s="108">
        <v>2018</v>
      </c>
      <c r="M71" s="108">
        <v>6940</v>
      </c>
      <c r="N71" s="109" t="s">
        <v>318</v>
      </c>
      <c r="O71" s="111" t="s">
        <v>319</v>
      </c>
      <c r="P71" s="109" t="s">
        <v>320</v>
      </c>
      <c r="Q71" s="109" t="s">
        <v>320</v>
      </c>
      <c r="R71" s="108">
        <v>1</v>
      </c>
      <c r="S71" s="111" t="s">
        <v>84</v>
      </c>
      <c r="T71" s="108">
        <v>1080203</v>
      </c>
      <c r="U71" s="108">
        <v>2890</v>
      </c>
      <c r="V71" s="108">
        <v>1937</v>
      </c>
      <c r="W71" s="108">
        <v>1</v>
      </c>
      <c r="X71" s="113">
        <v>2018</v>
      </c>
      <c r="Y71" s="113">
        <v>123</v>
      </c>
      <c r="Z71" s="113">
        <v>0</v>
      </c>
      <c r="AA71" s="114" t="s">
        <v>80</v>
      </c>
      <c r="AB71" s="108">
        <v>1638</v>
      </c>
      <c r="AC71" s="109" t="s">
        <v>305</v>
      </c>
      <c r="AD71" s="196" t="s">
        <v>321</v>
      </c>
      <c r="AE71" s="196" t="s">
        <v>305</v>
      </c>
      <c r="AF71" s="197">
        <f>AE71-AD71</f>
        <v>-28</v>
      </c>
      <c r="AG71" s="198">
        <f>IF(AI71="SI", 0,J71)</f>
        <v>62.669999999999995</v>
      </c>
      <c r="AH71" s="199">
        <f>AG71*AF71</f>
        <v>-1754.7599999999998</v>
      </c>
      <c r="AI71" s="200"/>
    </row>
    <row r="72" spans="1:35" x14ac:dyDescent="0.25">
      <c r="A72" s="108">
        <v>2018</v>
      </c>
      <c r="B72" s="108">
        <v>972</v>
      </c>
      <c r="C72" s="109" t="s">
        <v>305</v>
      </c>
      <c r="D72" s="194" t="s">
        <v>332</v>
      </c>
      <c r="E72" s="109" t="s">
        <v>238</v>
      </c>
      <c r="F72" s="111" t="s">
        <v>333</v>
      </c>
      <c r="G72" s="112">
        <v>16.54</v>
      </c>
      <c r="H72" s="112">
        <v>2.98</v>
      </c>
      <c r="I72" s="143" t="s">
        <v>79</v>
      </c>
      <c r="J72" s="112">
        <f>IF(I72="SI", G72-H72,G72)</f>
        <v>13.559999999999999</v>
      </c>
      <c r="K72" s="195" t="s">
        <v>317</v>
      </c>
      <c r="L72" s="108">
        <v>2018</v>
      </c>
      <c r="M72" s="108">
        <v>6948</v>
      </c>
      <c r="N72" s="109" t="s">
        <v>318</v>
      </c>
      <c r="O72" s="111" t="s">
        <v>319</v>
      </c>
      <c r="P72" s="109" t="s">
        <v>320</v>
      </c>
      <c r="Q72" s="109" t="s">
        <v>320</v>
      </c>
      <c r="R72" s="108">
        <v>1</v>
      </c>
      <c r="S72" s="111" t="s">
        <v>84</v>
      </c>
      <c r="T72" s="108">
        <v>1080203</v>
      </c>
      <c r="U72" s="108">
        <v>2890</v>
      </c>
      <c r="V72" s="108">
        <v>1937</v>
      </c>
      <c r="W72" s="108">
        <v>1</v>
      </c>
      <c r="X72" s="113">
        <v>2018</v>
      </c>
      <c r="Y72" s="113">
        <v>123</v>
      </c>
      <c r="Z72" s="113">
        <v>0</v>
      </c>
      <c r="AA72" s="114" t="s">
        <v>80</v>
      </c>
      <c r="AB72" s="108">
        <v>1639</v>
      </c>
      <c r="AC72" s="109" t="s">
        <v>305</v>
      </c>
      <c r="AD72" s="196" t="s">
        <v>321</v>
      </c>
      <c r="AE72" s="196" t="s">
        <v>305</v>
      </c>
      <c r="AF72" s="197">
        <f>AE72-AD72</f>
        <v>-28</v>
      </c>
      <c r="AG72" s="198">
        <f>IF(AI72="SI", 0,J72)</f>
        <v>13.559999999999999</v>
      </c>
      <c r="AH72" s="199">
        <f>AG72*AF72</f>
        <v>-379.67999999999995</v>
      </c>
      <c r="AI72" s="200"/>
    </row>
    <row r="73" spans="1:35" x14ac:dyDescent="0.25">
      <c r="A73" s="108">
        <v>2018</v>
      </c>
      <c r="B73" s="108">
        <v>973</v>
      </c>
      <c r="C73" s="109" t="s">
        <v>305</v>
      </c>
      <c r="D73" s="194" t="s">
        <v>334</v>
      </c>
      <c r="E73" s="109" t="s">
        <v>238</v>
      </c>
      <c r="F73" s="111" t="s">
        <v>335</v>
      </c>
      <c r="G73" s="112">
        <v>18.260000000000002</v>
      </c>
      <c r="H73" s="112">
        <v>3.29</v>
      </c>
      <c r="I73" s="143" t="s">
        <v>79</v>
      </c>
      <c r="J73" s="112">
        <f>IF(I73="SI", G73-H73,G73)</f>
        <v>14.970000000000002</v>
      </c>
      <c r="K73" s="195" t="s">
        <v>317</v>
      </c>
      <c r="L73" s="108">
        <v>2018</v>
      </c>
      <c r="M73" s="108">
        <v>6971</v>
      </c>
      <c r="N73" s="109" t="s">
        <v>318</v>
      </c>
      <c r="O73" s="111" t="s">
        <v>319</v>
      </c>
      <c r="P73" s="109" t="s">
        <v>320</v>
      </c>
      <c r="Q73" s="109" t="s">
        <v>320</v>
      </c>
      <c r="R73" s="108">
        <v>1</v>
      </c>
      <c r="S73" s="111" t="s">
        <v>84</v>
      </c>
      <c r="T73" s="108">
        <v>1080203</v>
      </c>
      <c r="U73" s="108">
        <v>2890</v>
      </c>
      <c r="V73" s="108">
        <v>1937</v>
      </c>
      <c r="W73" s="108">
        <v>1</v>
      </c>
      <c r="X73" s="113">
        <v>2018</v>
      </c>
      <c r="Y73" s="113">
        <v>123</v>
      </c>
      <c r="Z73" s="113">
        <v>0</v>
      </c>
      <c r="AA73" s="114" t="s">
        <v>80</v>
      </c>
      <c r="AB73" s="108">
        <v>1640</v>
      </c>
      <c r="AC73" s="109" t="s">
        <v>305</v>
      </c>
      <c r="AD73" s="196" t="s">
        <v>321</v>
      </c>
      <c r="AE73" s="196" t="s">
        <v>305</v>
      </c>
      <c r="AF73" s="197">
        <f>AE73-AD73</f>
        <v>-28</v>
      </c>
      <c r="AG73" s="198">
        <f>IF(AI73="SI", 0,J73)</f>
        <v>14.970000000000002</v>
      </c>
      <c r="AH73" s="199">
        <f>AG73*AF73</f>
        <v>-419.16000000000008</v>
      </c>
      <c r="AI73" s="200"/>
    </row>
    <row r="74" spans="1:35" x14ac:dyDescent="0.25">
      <c r="A74" s="108">
        <v>2018</v>
      </c>
      <c r="B74" s="108">
        <v>974</v>
      </c>
      <c r="C74" s="109" t="s">
        <v>305</v>
      </c>
      <c r="D74" s="194" t="s">
        <v>336</v>
      </c>
      <c r="E74" s="109" t="s">
        <v>238</v>
      </c>
      <c r="F74" s="111" t="s">
        <v>337</v>
      </c>
      <c r="G74" s="112">
        <v>63.99</v>
      </c>
      <c r="H74" s="112">
        <v>11.54</v>
      </c>
      <c r="I74" s="143" t="s">
        <v>79</v>
      </c>
      <c r="J74" s="112">
        <f>IF(I74="SI", G74-H74,G74)</f>
        <v>52.45</v>
      </c>
      <c r="K74" s="195" t="s">
        <v>317</v>
      </c>
      <c r="L74" s="108">
        <v>2018</v>
      </c>
      <c r="M74" s="108">
        <v>6927</v>
      </c>
      <c r="N74" s="109" t="s">
        <v>318</v>
      </c>
      <c r="O74" s="111" t="s">
        <v>319</v>
      </c>
      <c r="P74" s="109" t="s">
        <v>320</v>
      </c>
      <c r="Q74" s="109" t="s">
        <v>320</v>
      </c>
      <c r="R74" s="108">
        <v>1</v>
      </c>
      <c r="S74" s="111" t="s">
        <v>84</v>
      </c>
      <c r="T74" s="108">
        <v>1080203</v>
      </c>
      <c r="U74" s="108">
        <v>2890</v>
      </c>
      <c r="V74" s="108">
        <v>1937</v>
      </c>
      <c r="W74" s="108">
        <v>1</v>
      </c>
      <c r="X74" s="113">
        <v>2018</v>
      </c>
      <c r="Y74" s="113">
        <v>123</v>
      </c>
      <c r="Z74" s="113">
        <v>0</v>
      </c>
      <c r="AA74" s="114" t="s">
        <v>80</v>
      </c>
      <c r="AB74" s="108">
        <v>1641</v>
      </c>
      <c r="AC74" s="109" t="s">
        <v>305</v>
      </c>
      <c r="AD74" s="196" t="s">
        <v>321</v>
      </c>
      <c r="AE74" s="196" t="s">
        <v>305</v>
      </c>
      <c r="AF74" s="197">
        <f>AE74-AD74</f>
        <v>-28</v>
      </c>
      <c r="AG74" s="198">
        <f>IF(AI74="SI", 0,J74)</f>
        <v>52.45</v>
      </c>
      <c r="AH74" s="199">
        <f>AG74*AF74</f>
        <v>-1468.6000000000001</v>
      </c>
      <c r="AI74" s="200"/>
    </row>
    <row r="75" spans="1:35" x14ac:dyDescent="0.25">
      <c r="A75" s="108">
        <v>2018</v>
      </c>
      <c r="B75" s="108">
        <v>975</v>
      </c>
      <c r="C75" s="109" t="s">
        <v>305</v>
      </c>
      <c r="D75" s="194" t="s">
        <v>338</v>
      </c>
      <c r="E75" s="109" t="s">
        <v>238</v>
      </c>
      <c r="F75" s="111" t="s">
        <v>339</v>
      </c>
      <c r="G75" s="112">
        <v>61.24</v>
      </c>
      <c r="H75" s="112">
        <v>11.04</v>
      </c>
      <c r="I75" s="143" t="s">
        <v>79</v>
      </c>
      <c r="J75" s="112">
        <f>IF(I75="SI", G75-H75,G75)</f>
        <v>50.2</v>
      </c>
      <c r="K75" s="195" t="s">
        <v>317</v>
      </c>
      <c r="L75" s="108">
        <v>2018</v>
      </c>
      <c r="M75" s="108">
        <v>6958</v>
      </c>
      <c r="N75" s="109" t="s">
        <v>318</v>
      </c>
      <c r="O75" s="111" t="s">
        <v>319</v>
      </c>
      <c r="P75" s="109" t="s">
        <v>320</v>
      </c>
      <c r="Q75" s="109" t="s">
        <v>320</v>
      </c>
      <c r="R75" s="108">
        <v>1</v>
      </c>
      <c r="S75" s="111" t="s">
        <v>84</v>
      </c>
      <c r="T75" s="108">
        <v>1080203</v>
      </c>
      <c r="U75" s="108">
        <v>2890</v>
      </c>
      <c r="V75" s="108">
        <v>1937</v>
      </c>
      <c r="W75" s="108">
        <v>1</v>
      </c>
      <c r="X75" s="113">
        <v>2018</v>
      </c>
      <c r="Y75" s="113">
        <v>123</v>
      </c>
      <c r="Z75" s="113">
        <v>0</v>
      </c>
      <c r="AA75" s="114" t="s">
        <v>80</v>
      </c>
      <c r="AB75" s="108">
        <v>1642</v>
      </c>
      <c r="AC75" s="109" t="s">
        <v>305</v>
      </c>
      <c r="AD75" s="196" t="s">
        <v>321</v>
      </c>
      <c r="AE75" s="196" t="s">
        <v>305</v>
      </c>
      <c r="AF75" s="197">
        <f>AE75-AD75</f>
        <v>-28</v>
      </c>
      <c r="AG75" s="198">
        <f>IF(AI75="SI", 0,J75)</f>
        <v>50.2</v>
      </c>
      <c r="AH75" s="199">
        <f>AG75*AF75</f>
        <v>-1405.6000000000001</v>
      </c>
      <c r="AI75" s="200"/>
    </row>
    <row r="76" spans="1:35" x14ac:dyDescent="0.25">
      <c r="A76" s="108">
        <v>2018</v>
      </c>
      <c r="B76" s="108">
        <v>976</v>
      </c>
      <c r="C76" s="109" t="s">
        <v>305</v>
      </c>
      <c r="D76" s="194" t="s">
        <v>340</v>
      </c>
      <c r="E76" s="109" t="s">
        <v>238</v>
      </c>
      <c r="F76" s="111" t="s">
        <v>341</v>
      </c>
      <c r="G76" s="112">
        <v>40.74</v>
      </c>
      <c r="H76" s="112">
        <v>7.35</v>
      </c>
      <c r="I76" s="143" t="s">
        <v>79</v>
      </c>
      <c r="J76" s="112">
        <f>IF(I76="SI", G76-H76,G76)</f>
        <v>33.39</v>
      </c>
      <c r="K76" s="195" t="s">
        <v>317</v>
      </c>
      <c r="L76" s="108">
        <v>2018</v>
      </c>
      <c r="M76" s="108">
        <v>6947</v>
      </c>
      <c r="N76" s="109" t="s">
        <v>318</v>
      </c>
      <c r="O76" s="111" t="s">
        <v>319</v>
      </c>
      <c r="P76" s="109" t="s">
        <v>320</v>
      </c>
      <c r="Q76" s="109" t="s">
        <v>320</v>
      </c>
      <c r="R76" s="108">
        <v>1</v>
      </c>
      <c r="S76" s="111" t="s">
        <v>84</v>
      </c>
      <c r="T76" s="108">
        <v>1080203</v>
      </c>
      <c r="U76" s="108">
        <v>2890</v>
      </c>
      <c r="V76" s="108">
        <v>1937</v>
      </c>
      <c r="W76" s="108">
        <v>1</v>
      </c>
      <c r="X76" s="113">
        <v>2018</v>
      </c>
      <c r="Y76" s="113">
        <v>123</v>
      </c>
      <c r="Z76" s="113">
        <v>0</v>
      </c>
      <c r="AA76" s="114" t="s">
        <v>80</v>
      </c>
      <c r="AB76" s="108">
        <v>1643</v>
      </c>
      <c r="AC76" s="109" t="s">
        <v>305</v>
      </c>
      <c r="AD76" s="196" t="s">
        <v>321</v>
      </c>
      <c r="AE76" s="196" t="s">
        <v>305</v>
      </c>
      <c r="AF76" s="197">
        <f>AE76-AD76</f>
        <v>-28</v>
      </c>
      <c r="AG76" s="198">
        <f>IF(AI76="SI", 0,J76)</f>
        <v>33.39</v>
      </c>
      <c r="AH76" s="199">
        <f>AG76*AF76</f>
        <v>-934.92000000000007</v>
      </c>
      <c r="AI76" s="200"/>
    </row>
    <row r="77" spans="1:35" x14ac:dyDescent="0.25">
      <c r="A77" s="108">
        <v>2018</v>
      </c>
      <c r="B77" s="108">
        <v>977</v>
      </c>
      <c r="C77" s="109" t="s">
        <v>305</v>
      </c>
      <c r="D77" s="194" t="s">
        <v>342</v>
      </c>
      <c r="E77" s="109" t="s">
        <v>238</v>
      </c>
      <c r="F77" s="111" t="s">
        <v>343</v>
      </c>
      <c r="G77" s="112">
        <v>119.76</v>
      </c>
      <c r="H77" s="112">
        <v>21.6</v>
      </c>
      <c r="I77" s="143" t="s">
        <v>79</v>
      </c>
      <c r="J77" s="112">
        <f>IF(I77="SI", G77-H77,G77)</f>
        <v>98.16</v>
      </c>
      <c r="K77" s="195" t="s">
        <v>317</v>
      </c>
      <c r="L77" s="108">
        <v>2018</v>
      </c>
      <c r="M77" s="108">
        <v>6930</v>
      </c>
      <c r="N77" s="109" t="s">
        <v>318</v>
      </c>
      <c r="O77" s="111" t="s">
        <v>319</v>
      </c>
      <c r="P77" s="109" t="s">
        <v>320</v>
      </c>
      <c r="Q77" s="109" t="s">
        <v>320</v>
      </c>
      <c r="R77" s="108">
        <v>1</v>
      </c>
      <c r="S77" s="111" t="s">
        <v>84</v>
      </c>
      <c r="T77" s="108">
        <v>1080203</v>
      </c>
      <c r="U77" s="108">
        <v>2890</v>
      </c>
      <c r="V77" s="108">
        <v>1937</v>
      </c>
      <c r="W77" s="108">
        <v>1</v>
      </c>
      <c r="X77" s="113">
        <v>2018</v>
      </c>
      <c r="Y77" s="113">
        <v>123</v>
      </c>
      <c r="Z77" s="113">
        <v>0</v>
      </c>
      <c r="AA77" s="114" t="s">
        <v>80</v>
      </c>
      <c r="AB77" s="108">
        <v>1644</v>
      </c>
      <c r="AC77" s="109" t="s">
        <v>305</v>
      </c>
      <c r="AD77" s="196" t="s">
        <v>321</v>
      </c>
      <c r="AE77" s="196" t="s">
        <v>305</v>
      </c>
      <c r="AF77" s="197">
        <f>AE77-AD77</f>
        <v>-28</v>
      </c>
      <c r="AG77" s="198">
        <f>IF(AI77="SI", 0,J77)</f>
        <v>98.16</v>
      </c>
      <c r="AH77" s="199">
        <f>AG77*AF77</f>
        <v>-2748.48</v>
      </c>
      <c r="AI77" s="200"/>
    </row>
    <row r="78" spans="1:35" x14ac:dyDescent="0.25">
      <c r="A78" s="108">
        <v>2018</v>
      </c>
      <c r="B78" s="108">
        <v>978</v>
      </c>
      <c r="C78" s="109" t="s">
        <v>305</v>
      </c>
      <c r="D78" s="194" t="s">
        <v>344</v>
      </c>
      <c r="E78" s="109" t="s">
        <v>238</v>
      </c>
      <c r="F78" s="111" t="s">
        <v>345</v>
      </c>
      <c r="G78" s="112">
        <v>18.13</v>
      </c>
      <c r="H78" s="112">
        <v>3.27</v>
      </c>
      <c r="I78" s="143" t="s">
        <v>79</v>
      </c>
      <c r="J78" s="112">
        <f>IF(I78="SI", G78-H78,G78)</f>
        <v>14.86</v>
      </c>
      <c r="K78" s="195" t="s">
        <v>317</v>
      </c>
      <c r="L78" s="108">
        <v>2018</v>
      </c>
      <c r="M78" s="108">
        <v>6972</v>
      </c>
      <c r="N78" s="109" t="s">
        <v>318</v>
      </c>
      <c r="O78" s="111" t="s">
        <v>319</v>
      </c>
      <c r="P78" s="109" t="s">
        <v>320</v>
      </c>
      <c r="Q78" s="109" t="s">
        <v>320</v>
      </c>
      <c r="R78" s="108">
        <v>1</v>
      </c>
      <c r="S78" s="111" t="s">
        <v>84</v>
      </c>
      <c r="T78" s="108">
        <v>1080203</v>
      </c>
      <c r="U78" s="108">
        <v>2890</v>
      </c>
      <c r="V78" s="108">
        <v>1937</v>
      </c>
      <c r="W78" s="108">
        <v>1</v>
      </c>
      <c r="X78" s="113">
        <v>2018</v>
      </c>
      <c r="Y78" s="113">
        <v>123</v>
      </c>
      <c r="Z78" s="113">
        <v>0</v>
      </c>
      <c r="AA78" s="114" t="s">
        <v>80</v>
      </c>
      <c r="AB78" s="108">
        <v>1645</v>
      </c>
      <c r="AC78" s="109" t="s">
        <v>305</v>
      </c>
      <c r="AD78" s="196" t="s">
        <v>321</v>
      </c>
      <c r="AE78" s="196" t="s">
        <v>305</v>
      </c>
      <c r="AF78" s="197">
        <f>AE78-AD78</f>
        <v>-28</v>
      </c>
      <c r="AG78" s="198">
        <f>IF(AI78="SI", 0,J78)</f>
        <v>14.86</v>
      </c>
      <c r="AH78" s="199">
        <f>AG78*AF78</f>
        <v>-416.08</v>
      </c>
      <c r="AI78" s="200"/>
    </row>
    <row r="79" spans="1:35" x14ac:dyDescent="0.25">
      <c r="A79" s="108">
        <v>2018</v>
      </c>
      <c r="B79" s="108">
        <v>979</v>
      </c>
      <c r="C79" s="109" t="s">
        <v>305</v>
      </c>
      <c r="D79" s="194" t="s">
        <v>346</v>
      </c>
      <c r="E79" s="109" t="s">
        <v>238</v>
      </c>
      <c r="F79" s="111" t="s">
        <v>347</v>
      </c>
      <c r="G79" s="112">
        <v>88.68</v>
      </c>
      <c r="H79" s="112">
        <v>15.99</v>
      </c>
      <c r="I79" s="143" t="s">
        <v>79</v>
      </c>
      <c r="J79" s="112">
        <f>IF(I79="SI", G79-H79,G79)</f>
        <v>72.690000000000012</v>
      </c>
      <c r="K79" s="195" t="s">
        <v>317</v>
      </c>
      <c r="L79" s="108">
        <v>2018</v>
      </c>
      <c r="M79" s="108">
        <v>6951</v>
      </c>
      <c r="N79" s="109" t="s">
        <v>318</v>
      </c>
      <c r="O79" s="111" t="s">
        <v>319</v>
      </c>
      <c r="P79" s="109" t="s">
        <v>320</v>
      </c>
      <c r="Q79" s="109" t="s">
        <v>320</v>
      </c>
      <c r="R79" s="108">
        <v>1</v>
      </c>
      <c r="S79" s="111" t="s">
        <v>84</v>
      </c>
      <c r="T79" s="108">
        <v>1080203</v>
      </c>
      <c r="U79" s="108">
        <v>2890</v>
      </c>
      <c r="V79" s="108">
        <v>1937</v>
      </c>
      <c r="W79" s="108">
        <v>1</v>
      </c>
      <c r="X79" s="113">
        <v>2018</v>
      </c>
      <c r="Y79" s="113">
        <v>123</v>
      </c>
      <c r="Z79" s="113">
        <v>0</v>
      </c>
      <c r="AA79" s="114" t="s">
        <v>80</v>
      </c>
      <c r="AB79" s="108">
        <v>1646</v>
      </c>
      <c r="AC79" s="109" t="s">
        <v>305</v>
      </c>
      <c r="AD79" s="196" t="s">
        <v>321</v>
      </c>
      <c r="AE79" s="196" t="s">
        <v>305</v>
      </c>
      <c r="AF79" s="197">
        <f>AE79-AD79</f>
        <v>-28</v>
      </c>
      <c r="AG79" s="198">
        <f>IF(AI79="SI", 0,J79)</f>
        <v>72.690000000000012</v>
      </c>
      <c r="AH79" s="199">
        <f>AG79*AF79</f>
        <v>-2035.3200000000004</v>
      </c>
      <c r="AI79" s="200"/>
    </row>
    <row r="80" spans="1:35" x14ac:dyDescent="0.25">
      <c r="A80" s="108">
        <v>2018</v>
      </c>
      <c r="B80" s="108">
        <v>980</v>
      </c>
      <c r="C80" s="109" t="s">
        <v>305</v>
      </c>
      <c r="D80" s="194" t="s">
        <v>348</v>
      </c>
      <c r="E80" s="109" t="s">
        <v>238</v>
      </c>
      <c r="F80" s="111" t="s">
        <v>349</v>
      </c>
      <c r="G80" s="112">
        <v>189.14</v>
      </c>
      <c r="H80" s="112">
        <v>34.11</v>
      </c>
      <c r="I80" s="143" t="s">
        <v>79</v>
      </c>
      <c r="J80" s="112">
        <f>IF(I80="SI", G80-H80,G80)</f>
        <v>155.02999999999997</v>
      </c>
      <c r="K80" s="195" t="s">
        <v>317</v>
      </c>
      <c r="L80" s="108">
        <v>2018</v>
      </c>
      <c r="M80" s="108">
        <v>6933</v>
      </c>
      <c r="N80" s="109" t="s">
        <v>318</v>
      </c>
      <c r="O80" s="111" t="s">
        <v>319</v>
      </c>
      <c r="P80" s="109" t="s">
        <v>320</v>
      </c>
      <c r="Q80" s="109" t="s">
        <v>320</v>
      </c>
      <c r="R80" s="108">
        <v>1</v>
      </c>
      <c r="S80" s="111" t="s">
        <v>84</v>
      </c>
      <c r="T80" s="108">
        <v>1010503</v>
      </c>
      <c r="U80" s="108">
        <v>470</v>
      </c>
      <c r="V80" s="108">
        <v>1156</v>
      </c>
      <c r="W80" s="108">
        <v>1</v>
      </c>
      <c r="X80" s="113">
        <v>2018</v>
      </c>
      <c r="Y80" s="113">
        <v>115</v>
      </c>
      <c r="Z80" s="113">
        <v>0</v>
      </c>
      <c r="AA80" s="114" t="s">
        <v>80</v>
      </c>
      <c r="AB80" s="108">
        <v>1647</v>
      </c>
      <c r="AC80" s="109" t="s">
        <v>305</v>
      </c>
      <c r="AD80" s="196" t="s">
        <v>321</v>
      </c>
      <c r="AE80" s="196" t="s">
        <v>305</v>
      </c>
      <c r="AF80" s="197">
        <f>AE80-AD80</f>
        <v>-28</v>
      </c>
      <c r="AG80" s="198">
        <f>IF(AI80="SI", 0,J80)</f>
        <v>155.02999999999997</v>
      </c>
      <c r="AH80" s="199">
        <f>AG80*AF80</f>
        <v>-4340.8399999999992</v>
      </c>
      <c r="AI80" s="200"/>
    </row>
    <row r="81" spans="1:35" x14ac:dyDescent="0.25">
      <c r="A81" s="108">
        <v>2018</v>
      </c>
      <c r="B81" s="108">
        <v>981</v>
      </c>
      <c r="C81" s="109" t="s">
        <v>305</v>
      </c>
      <c r="D81" s="194" t="s">
        <v>350</v>
      </c>
      <c r="E81" s="109" t="s">
        <v>238</v>
      </c>
      <c r="F81" s="111" t="s">
        <v>351</v>
      </c>
      <c r="G81" s="112">
        <v>60.3</v>
      </c>
      <c r="H81" s="112">
        <v>10.87</v>
      </c>
      <c r="I81" s="143" t="s">
        <v>79</v>
      </c>
      <c r="J81" s="112">
        <f>IF(I81="SI", G81-H81,G81)</f>
        <v>49.43</v>
      </c>
      <c r="K81" s="195" t="s">
        <v>317</v>
      </c>
      <c r="L81" s="108">
        <v>2018</v>
      </c>
      <c r="M81" s="108">
        <v>6929</v>
      </c>
      <c r="N81" s="109" t="s">
        <v>318</v>
      </c>
      <c r="O81" s="111" t="s">
        <v>319</v>
      </c>
      <c r="P81" s="109" t="s">
        <v>320</v>
      </c>
      <c r="Q81" s="109" t="s">
        <v>320</v>
      </c>
      <c r="R81" s="108">
        <v>1</v>
      </c>
      <c r="S81" s="111" t="s">
        <v>84</v>
      </c>
      <c r="T81" s="108">
        <v>1080203</v>
      </c>
      <c r="U81" s="108">
        <v>2890</v>
      </c>
      <c r="V81" s="108">
        <v>1937</v>
      </c>
      <c r="W81" s="108">
        <v>1</v>
      </c>
      <c r="X81" s="113">
        <v>2018</v>
      </c>
      <c r="Y81" s="113">
        <v>123</v>
      </c>
      <c r="Z81" s="113">
        <v>0</v>
      </c>
      <c r="AA81" s="114" t="s">
        <v>80</v>
      </c>
      <c r="AB81" s="108">
        <v>1648</v>
      </c>
      <c r="AC81" s="109" t="s">
        <v>305</v>
      </c>
      <c r="AD81" s="196" t="s">
        <v>321</v>
      </c>
      <c r="AE81" s="196" t="s">
        <v>305</v>
      </c>
      <c r="AF81" s="197">
        <f>AE81-AD81</f>
        <v>-28</v>
      </c>
      <c r="AG81" s="198">
        <f>IF(AI81="SI", 0,J81)</f>
        <v>49.43</v>
      </c>
      <c r="AH81" s="199">
        <f>AG81*AF81</f>
        <v>-1384.04</v>
      </c>
      <c r="AI81" s="200"/>
    </row>
    <row r="82" spans="1:35" x14ac:dyDescent="0.25">
      <c r="A82" s="108">
        <v>2018</v>
      </c>
      <c r="B82" s="108">
        <v>982</v>
      </c>
      <c r="C82" s="109" t="s">
        <v>305</v>
      </c>
      <c r="D82" s="194" t="s">
        <v>352</v>
      </c>
      <c r="E82" s="109" t="s">
        <v>238</v>
      </c>
      <c r="F82" s="111" t="s">
        <v>353</v>
      </c>
      <c r="G82" s="112">
        <v>75.09</v>
      </c>
      <c r="H82" s="112">
        <v>13.54</v>
      </c>
      <c r="I82" s="143" t="s">
        <v>79</v>
      </c>
      <c r="J82" s="112">
        <f>IF(I82="SI", G82-H82,G82)</f>
        <v>61.550000000000004</v>
      </c>
      <c r="K82" s="195" t="s">
        <v>317</v>
      </c>
      <c r="L82" s="108">
        <v>2018</v>
      </c>
      <c r="M82" s="108">
        <v>6936</v>
      </c>
      <c r="N82" s="109" t="s">
        <v>318</v>
      </c>
      <c r="O82" s="111" t="s">
        <v>319</v>
      </c>
      <c r="P82" s="109" t="s">
        <v>320</v>
      </c>
      <c r="Q82" s="109" t="s">
        <v>320</v>
      </c>
      <c r="R82" s="108">
        <v>1</v>
      </c>
      <c r="S82" s="111" t="s">
        <v>84</v>
      </c>
      <c r="T82" s="108">
        <v>1080203</v>
      </c>
      <c r="U82" s="108">
        <v>2890</v>
      </c>
      <c r="V82" s="108">
        <v>1937</v>
      </c>
      <c r="W82" s="108">
        <v>1</v>
      </c>
      <c r="X82" s="113">
        <v>2018</v>
      </c>
      <c r="Y82" s="113">
        <v>123</v>
      </c>
      <c r="Z82" s="113">
        <v>0</v>
      </c>
      <c r="AA82" s="114" t="s">
        <v>80</v>
      </c>
      <c r="AB82" s="108">
        <v>1649</v>
      </c>
      <c r="AC82" s="109" t="s">
        <v>305</v>
      </c>
      <c r="AD82" s="196" t="s">
        <v>321</v>
      </c>
      <c r="AE82" s="196" t="s">
        <v>305</v>
      </c>
      <c r="AF82" s="197">
        <f>AE82-AD82</f>
        <v>-28</v>
      </c>
      <c r="AG82" s="198">
        <f>IF(AI82="SI", 0,J82)</f>
        <v>61.550000000000004</v>
      </c>
      <c r="AH82" s="199">
        <f>AG82*AF82</f>
        <v>-1723.4</v>
      </c>
      <c r="AI82" s="200"/>
    </row>
    <row r="83" spans="1:35" x14ac:dyDescent="0.25">
      <c r="A83" s="108">
        <v>2018</v>
      </c>
      <c r="B83" s="108">
        <v>983</v>
      </c>
      <c r="C83" s="109" t="s">
        <v>305</v>
      </c>
      <c r="D83" s="194" t="s">
        <v>354</v>
      </c>
      <c r="E83" s="109" t="s">
        <v>238</v>
      </c>
      <c r="F83" s="111" t="s">
        <v>355</v>
      </c>
      <c r="G83" s="112">
        <v>89.45</v>
      </c>
      <c r="H83" s="112">
        <v>16.13</v>
      </c>
      <c r="I83" s="143" t="s">
        <v>79</v>
      </c>
      <c r="J83" s="112">
        <f>IF(I83="SI", G83-H83,G83)</f>
        <v>73.320000000000007</v>
      </c>
      <c r="K83" s="195" t="s">
        <v>317</v>
      </c>
      <c r="L83" s="108">
        <v>2018</v>
      </c>
      <c r="M83" s="108">
        <v>6937</v>
      </c>
      <c r="N83" s="109" t="s">
        <v>318</v>
      </c>
      <c r="O83" s="111" t="s">
        <v>319</v>
      </c>
      <c r="P83" s="109" t="s">
        <v>320</v>
      </c>
      <c r="Q83" s="109" t="s">
        <v>320</v>
      </c>
      <c r="R83" s="108">
        <v>1</v>
      </c>
      <c r="S83" s="111" t="s">
        <v>84</v>
      </c>
      <c r="T83" s="108">
        <v>1040103</v>
      </c>
      <c r="U83" s="108">
        <v>1460</v>
      </c>
      <c r="V83" s="108">
        <v>1346</v>
      </c>
      <c r="W83" s="108">
        <v>1</v>
      </c>
      <c r="X83" s="113">
        <v>2018</v>
      </c>
      <c r="Y83" s="113">
        <v>117</v>
      </c>
      <c r="Z83" s="113">
        <v>0</v>
      </c>
      <c r="AA83" s="114" t="s">
        <v>80</v>
      </c>
      <c r="AB83" s="108">
        <v>1650</v>
      </c>
      <c r="AC83" s="109" t="s">
        <v>305</v>
      </c>
      <c r="AD83" s="196" t="s">
        <v>321</v>
      </c>
      <c r="AE83" s="196" t="s">
        <v>305</v>
      </c>
      <c r="AF83" s="197">
        <f>AE83-AD83</f>
        <v>-28</v>
      </c>
      <c r="AG83" s="198">
        <f>IF(AI83="SI", 0,J83)</f>
        <v>73.320000000000007</v>
      </c>
      <c r="AH83" s="199">
        <f>AG83*AF83</f>
        <v>-2052.96</v>
      </c>
      <c r="AI83" s="200"/>
    </row>
    <row r="84" spans="1:35" x14ac:dyDescent="0.25">
      <c r="A84" s="108">
        <v>2018</v>
      </c>
      <c r="B84" s="108">
        <v>984</v>
      </c>
      <c r="C84" s="109" t="s">
        <v>305</v>
      </c>
      <c r="D84" s="194" t="s">
        <v>356</v>
      </c>
      <c r="E84" s="109" t="s">
        <v>238</v>
      </c>
      <c r="F84" s="111" t="s">
        <v>357</v>
      </c>
      <c r="G84" s="112">
        <v>14.41</v>
      </c>
      <c r="H84" s="112">
        <v>2.6</v>
      </c>
      <c r="I84" s="143" t="s">
        <v>79</v>
      </c>
      <c r="J84" s="112">
        <f>IF(I84="SI", G84-H84,G84)</f>
        <v>11.81</v>
      </c>
      <c r="K84" s="195" t="s">
        <v>317</v>
      </c>
      <c r="L84" s="108">
        <v>2018</v>
      </c>
      <c r="M84" s="108">
        <v>6960</v>
      </c>
      <c r="N84" s="109" t="s">
        <v>318</v>
      </c>
      <c r="O84" s="111" t="s">
        <v>319</v>
      </c>
      <c r="P84" s="109" t="s">
        <v>320</v>
      </c>
      <c r="Q84" s="109" t="s">
        <v>320</v>
      </c>
      <c r="R84" s="108">
        <v>1</v>
      </c>
      <c r="S84" s="111" t="s">
        <v>84</v>
      </c>
      <c r="T84" s="108">
        <v>1010503</v>
      </c>
      <c r="U84" s="108">
        <v>470</v>
      </c>
      <c r="V84" s="108">
        <v>1156</v>
      </c>
      <c r="W84" s="108">
        <v>1</v>
      </c>
      <c r="X84" s="113">
        <v>2018</v>
      </c>
      <c r="Y84" s="113">
        <v>115</v>
      </c>
      <c r="Z84" s="113">
        <v>0</v>
      </c>
      <c r="AA84" s="114" t="s">
        <v>80</v>
      </c>
      <c r="AB84" s="108">
        <v>1651</v>
      </c>
      <c r="AC84" s="109" t="s">
        <v>305</v>
      </c>
      <c r="AD84" s="196" t="s">
        <v>321</v>
      </c>
      <c r="AE84" s="196" t="s">
        <v>305</v>
      </c>
      <c r="AF84" s="197">
        <f>AE84-AD84</f>
        <v>-28</v>
      </c>
      <c r="AG84" s="198">
        <f>IF(AI84="SI", 0,J84)</f>
        <v>11.81</v>
      </c>
      <c r="AH84" s="199">
        <f>AG84*AF84</f>
        <v>-330.68</v>
      </c>
      <c r="AI84" s="200"/>
    </row>
    <row r="85" spans="1:35" x14ac:dyDescent="0.25">
      <c r="A85" s="108">
        <v>2018</v>
      </c>
      <c r="B85" s="108">
        <v>985</v>
      </c>
      <c r="C85" s="109" t="s">
        <v>305</v>
      </c>
      <c r="D85" s="194" t="s">
        <v>358</v>
      </c>
      <c r="E85" s="109" t="s">
        <v>238</v>
      </c>
      <c r="F85" s="111" t="s">
        <v>359</v>
      </c>
      <c r="G85" s="112">
        <v>35.39</v>
      </c>
      <c r="H85" s="112">
        <v>6.38</v>
      </c>
      <c r="I85" s="143" t="s">
        <v>79</v>
      </c>
      <c r="J85" s="112">
        <f>IF(I85="SI", G85-H85,G85)</f>
        <v>29.01</v>
      </c>
      <c r="K85" s="195" t="s">
        <v>317</v>
      </c>
      <c r="L85" s="108">
        <v>2018</v>
      </c>
      <c r="M85" s="108">
        <v>6965</v>
      </c>
      <c r="N85" s="109" t="s">
        <v>318</v>
      </c>
      <c r="O85" s="111" t="s">
        <v>319</v>
      </c>
      <c r="P85" s="109" t="s">
        <v>320</v>
      </c>
      <c r="Q85" s="109" t="s">
        <v>320</v>
      </c>
      <c r="R85" s="108">
        <v>1</v>
      </c>
      <c r="S85" s="111" t="s">
        <v>84</v>
      </c>
      <c r="T85" s="108">
        <v>1100503</v>
      </c>
      <c r="U85" s="108">
        <v>4210</v>
      </c>
      <c r="V85" s="108">
        <v>1656</v>
      </c>
      <c r="W85" s="108">
        <v>2</v>
      </c>
      <c r="X85" s="113">
        <v>2018</v>
      </c>
      <c r="Y85" s="113">
        <v>118</v>
      </c>
      <c r="Z85" s="113">
        <v>0</v>
      </c>
      <c r="AA85" s="114" t="s">
        <v>80</v>
      </c>
      <c r="AB85" s="108">
        <v>1652</v>
      </c>
      <c r="AC85" s="109" t="s">
        <v>305</v>
      </c>
      <c r="AD85" s="196" t="s">
        <v>321</v>
      </c>
      <c r="AE85" s="196" t="s">
        <v>305</v>
      </c>
      <c r="AF85" s="197">
        <f>AE85-AD85</f>
        <v>-28</v>
      </c>
      <c r="AG85" s="198">
        <f>IF(AI85="SI", 0,J85)</f>
        <v>29.01</v>
      </c>
      <c r="AH85" s="199">
        <f>AG85*AF85</f>
        <v>-812.28000000000009</v>
      </c>
      <c r="AI85" s="200"/>
    </row>
    <row r="86" spans="1:35" x14ac:dyDescent="0.25">
      <c r="A86" s="108">
        <v>2018</v>
      </c>
      <c r="B86" s="108">
        <v>986</v>
      </c>
      <c r="C86" s="109" t="s">
        <v>305</v>
      </c>
      <c r="D86" s="194" t="s">
        <v>360</v>
      </c>
      <c r="E86" s="109" t="s">
        <v>238</v>
      </c>
      <c r="F86" s="111" t="s">
        <v>361</v>
      </c>
      <c r="G86" s="112">
        <v>72.38</v>
      </c>
      <c r="H86" s="112">
        <v>13.05</v>
      </c>
      <c r="I86" s="143" t="s">
        <v>79</v>
      </c>
      <c r="J86" s="112">
        <f>IF(I86="SI", G86-H86,G86)</f>
        <v>59.33</v>
      </c>
      <c r="K86" s="195" t="s">
        <v>317</v>
      </c>
      <c r="L86" s="108">
        <v>2018</v>
      </c>
      <c r="M86" s="108">
        <v>6935</v>
      </c>
      <c r="N86" s="109" t="s">
        <v>318</v>
      </c>
      <c r="O86" s="111" t="s">
        <v>319</v>
      </c>
      <c r="P86" s="109" t="s">
        <v>320</v>
      </c>
      <c r="Q86" s="109" t="s">
        <v>320</v>
      </c>
      <c r="R86" s="108">
        <v>1</v>
      </c>
      <c r="S86" s="111" t="s">
        <v>84</v>
      </c>
      <c r="T86" s="108">
        <v>1090603</v>
      </c>
      <c r="U86" s="108">
        <v>3660</v>
      </c>
      <c r="V86" s="108">
        <v>1626</v>
      </c>
      <c r="W86" s="108">
        <v>1</v>
      </c>
      <c r="X86" s="113">
        <v>2018</v>
      </c>
      <c r="Y86" s="113">
        <v>119</v>
      </c>
      <c r="Z86" s="113">
        <v>0</v>
      </c>
      <c r="AA86" s="114" t="s">
        <v>80</v>
      </c>
      <c r="AB86" s="108">
        <v>1653</v>
      </c>
      <c r="AC86" s="109" t="s">
        <v>305</v>
      </c>
      <c r="AD86" s="196" t="s">
        <v>321</v>
      </c>
      <c r="AE86" s="196" t="s">
        <v>305</v>
      </c>
      <c r="AF86" s="197">
        <f>AE86-AD86</f>
        <v>-28</v>
      </c>
      <c r="AG86" s="198">
        <f>IF(AI86="SI", 0,J86)</f>
        <v>59.33</v>
      </c>
      <c r="AH86" s="199">
        <f>AG86*AF86</f>
        <v>-1661.24</v>
      </c>
      <c r="AI86" s="200"/>
    </row>
    <row r="87" spans="1:35" x14ac:dyDescent="0.25">
      <c r="A87" s="108">
        <v>2018</v>
      </c>
      <c r="B87" s="108">
        <v>987</v>
      </c>
      <c r="C87" s="109" t="s">
        <v>305</v>
      </c>
      <c r="D87" s="194" t="s">
        <v>362</v>
      </c>
      <c r="E87" s="109" t="s">
        <v>238</v>
      </c>
      <c r="F87" s="111" t="s">
        <v>363</v>
      </c>
      <c r="G87" s="112">
        <v>44.27</v>
      </c>
      <c r="H87" s="112">
        <v>7.98</v>
      </c>
      <c r="I87" s="143" t="s">
        <v>79</v>
      </c>
      <c r="J87" s="112">
        <f>IF(I87="SI", G87-H87,G87)</f>
        <v>36.290000000000006</v>
      </c>
      <c r="K87" s="195" t="s">
        <v>317</v>
      </c>
      <c r="L87" s="108">
        <v>2018</v>
      </c>
      <c r="M87" s="108">
        <v>6954</v>
      </c>
      <c r="N87" s="109" t="s">
        <v>318</v>
      </c>
      <c r="O87" s="111" t="s">
        <v>319</v>
      </c>
      <c r="P87" s="109" t="s">
        <v>320</v>
      </c>
      <c r="Q87" s="109" t="s">
        <v>320</v>
      </c>
      <c r="R87" s="108">
        <v>1</v>
      </c>
      <c r="S87" s="111" t="s">
        <v>84</v>
      </c>
      <c r="T87" s="108">
        <v>1060202</v>
      </c>
      <c r="U87" s="108">
        <v>2330</v>
      </c>
      <c r="V87" s="108">
        <v>1826</v>
      </c>
      <c r="W87" s="108">
        <v>2</v>
      </c>
      <c r="X87" s="113">
        <v>2018</v>
      </c>
      <c r="Y87" s="113">
        <v>120</v>
      </c>
      <c r="Z87" s="113">
        <v>0</v>
      </c>
      <c r="AA87" s="114" t="s">
        <v>80</v>
      </c>
      <c r="AB87" s="108">
        <v>1654</v>
      </c>
      <c r="AC87" s="109" t="s">
        <v>305</v>
      </c>
      <c r="AD87" s="196" t="s">
        <v>321</v>
      </c>
      <c r="AE87" s="196" t="s">
        <v>305</v>
      </c>
      <c r="AF87" s="197">
        <f>AE87-AD87</f>
        <v>-28</v>
      </c>
      <c r="AG87" s="198">
        <f>IF(AI87="SI", 0,J87)</f>
        <v>36.290000000000006</v>
      </c>
      <c r="AH87" s="199">
        <f>AG87*AF87</f>
        <v>-1016.1200000000001</v>
      </c>
      <c r="AI87" s="200"/>
    </row>
    <row r="88" spans="1:35" x14ac:dyDescent="0.25">
      <c r="A88" s="108">
        <v>2018</v>
      </c>
      <c r="B88" s="108">
        <v>988</v>
      </c>
      <c r="C88" s="109" t="s">
        <v>305</v>
      </c>
      <c r="D88" s="194" t="s">
        <v>364</v>
      </c>
      <c r="E88" s="109" t="s">
        <v>238</v>
      </c>
      <c r="F88" s="111" t="s">
        <v>365</v>
      </c>
      <c r="G88" s="112">
        <v>15.19</v>
      </c>
      <c r="H88" s="112">
        <v>2.74</v>
      </c>
      <c r="I88" s="143" t="s">
        <v>79</v>
      </c>
      <c r="J88" s="112">
        <f>IF(I88="SI", G88-H88,G88)</f>
        <v>12.45</v>
      </c>
      <c r="K88" s="195" t="s">
        <v>317</v>
      </c>
      <c r="L88" s="108">
        <v>2018</v>
      </c>
      <c r="M88" s="108">
        <v>6938</v>
      </c>
      <c r="N88" s="109" t="s">
        <v>318</v>
      </c>
      <c r="O88" s="111" t="s">
        <v>319</v>
      </c>
      <c r="P88" s="109" t="s">
        <v>320</v>
      </c>
      <c r="Q88" s="109" t="s">
        <v>320</v>
      </c>
      <c r="R88" s="108">
        <v>1</v>
      </c>
      <c r="S88" s="111" t="s">
        <v>84</v>
      </c>
      <c r="T88" s="108">
        <v>1110703</v>
      </c>
      <c r="U88" s="108">
        <v>4980</v>
      </c>
      <c r="V88" s="108">
        <v>2115</v>
      </c>
      <c r="W88" s="108">
        <v>1</v>
      </c>
      <c r="X88" s="113">
        <v>2018</v>
      </c>
      <c r="Y88" s="113">
        <v>121</v>
      </c>
      <c r="Z88" s="113">
        <v>0</v>
      </c>
      <c r="AA88" s="114" t="s">
        <v>80</v>
      </c>
      <c r="AB88" s="108">
        <v>1655</v>
      </c>
      <c r="AC88" s="109" t="s">
        <v>305</v>
      </c>
      <c r="AD88" s="196" t="s">
        <v>321</v>
      </c>
      <c r="AE88" s="196" t="s">
        <v>305</v>
      </c>
      <c r="AF88" s="197">
        <f>AE88-AD88</f>
        <v>-28</v>
      </c>
      <c r="AG88" s="198">
        <f>IF(AI88="SI", 0,J88)</f>
        <v>12.45</v>
      </c>
      <c r="AH88" s="199">
        <f>AG88*AF88</f>
        <v>-348.59999999999997</v>
      </c>
      <c r="AI88" s="200"/>
    </row>
    <row r="89" spans="1:35" x14ac:dyDescent="0.25">
      <c r="A89" s="108">
        <v>2018</v>
      </c>
      <c r="B89" s="108">
        <v>989</v>
      </c>
      <c r="C89" s="109" t="s">
        <v>305</v>
      </c>
      <c r="D89" s="194" t="s">
        <v>366</v>
      </c>
      <c r="E89" s="109" t="s">
        <v>238</v>
      </c>
      <c r="F89" s="111" t="s">
        <v>367</v>
      </c>
      <c r="G89" s="112">
        <v>223.37</v>
      </c>
      <c r="H89" s="112">
        <v>40.28</v>
      </c>
      <c r="I89" s="143" t="s">
        <v>79</v>
      </c>
      <c r="J89" s="112">
        <f>IF(I89="SI", G89-H89,G89)</f>
        <v>183.09</v>
      </c>
      <c r="K89" s="195" t="s">
        <v>317</v>
      </c>
      <c r="L89" s="108">
        <v>2018</v>
      </c>
      <c r="M89" s="108">
        <v>6968</v>
      </c>
      <c r="N89" s="109" t="s">
        <v>318</v>
      </c>
      <c r="O89" s="111" t="s">
        <v>319</v>
      </c>
      <c r="P89" s="109" t="s">
        <v>320</v>
      </c>
      <c r="Q89" s="109" t="s">
        <v>320</v>
      </c>
      <c r="R89" s="108">
        <v>1</v>
      </c>
      <c r="S89" s="111" t="s">
        <v>84</v>
      </c>
      <c r="T89" s="108">
        <v>1010503</v>
      </c>
      <c r="U89" s="108">
        <v>470</v>
      </c>
      <c r="V89" s="108">
        <v>1156</v>
      </c>
      <c r="W89" s="108">
        <v>1</v>
      </c>
      <c r="X89" s="113">
        <v>2018</v>
      </c>
      <c r="Y89" s="113">
        <v>115</v>
      </c>
      <c r="Z89" s="113">
        <v>0</v>
      </c>
      <c r="AA89" s="114" t="s">
        <v>80</v>
      </c>
      <c r="AB89" s="108">
        <v>1656</v>
      </c>
      <c r="AC89" s="109" t="s">
        <v>305</v>
      </c>
      <c r="AD89" s="196" t="s">
        <v>321</v>
      </c>
      <c r="AE89" s="196" t="s">
        <v>305</v>
      </c>
      <c r="AF89" s="197">
        <f>AE89-AD89</f>
        <v>-28</v>
      </c>
      <c r="AG89" s="198">
        <f>IF(AI89="SI", 0,J89)</f>
        <v>183.09</v>
      </c>
      <c r="AH89" s="199">
        <f>AG89*AF89</f>
        <v>-5126.5200000000004</v>
      </c>
      <c r="AI89" s="200"/>
    </row>
    <row r="90" spans="1:35" x14ac:dyDescent="0.25">
      <c r="A90" s="108">
        <v>2018</v>
      </c>
      <c r="B90" s="108">
        <v>990</v>
      </c>
      <c r="C90" s="109" t="s">
        <v>305</v>
      </c>
      <c r="D90" s="194" t="s">
        <v>368</v>
      </c>
      <c r="E90" s="109" t="s">
        <v>238</v>
      </c>
      <c r="F90" s="111" t="s">
        <v>369</v>
      </c>
      <c r="G90" s="112">
        <v>190.15</v>
      </c>
      <c r="H90" s="112">
        <v>34.29</v>
      </c>
      <c r="I90" s="143" t="s">
        <v>79</v>
      </c>
      <c r="J90" s="112">
        <f>IF(I90="SI", G90-H90,G90)</f>
        <v>155.86000000000001</v>
      </c>
      <c r="K90" s="195" t="s">
        <v>317</v>
      </c>
      <c r="L90" s="108">
        <v>2018</v>
      </c>
      <c r="M90" s="108">
        <v>6963</v>
      </c>
      <c r="N90" s="109" t="s">
        <v>318</v>
      </c>
      <c r="O90" s="111" t="s">
        <v>319</v>
      </c>
      <c r="P90" s="109" t="s">
        <v>320</v>
      </c>
      <c r="Q90" s="109" t="s">
        <v>320</v>
      </c>
      <c r="R90" s="108">
        <v>1</v>
      </c>
      <c r="S90" s="111" t="s">
        <v>84</v>
      </c>
      <c r="T90" s="108">
        <v>1040303</v>
      </c>
      <c r="U90" s="108">
        <v>1680</v>
      </c>
      <c r="V90" s="108">
        <v>1386</v>
      </c>
      <c r="W90" s="108">
        <v>2</v>
      </c>
      <c r="X90" s="113">
        <v>2018</v>
      </c>
      <c r="Y90" s="113">
        <v>124</v>
      </c>
      <c r="Z90" s="113">
        <v>0</v>
      </c>
      <c r="AA90" s="114" t="s">
        <v>80</v>
      </c>
      <c r="AB90" s="108">
        <v>1657</v>
      </c>
      <c r="AC90" s="109" t="s">
        <v>305</v>
      </c>
      <c r="AD90" s="196" t="s">
        <v>321</v>
      </c>
      <c r="AE90" s="196" t="s">
        <v>305</v>
      </c>
      <c r="AF90" s="197">
        <f>AE90-AD90</f>
        <v>-28</v>
      </c>
      <c r="AG90" s="198">
        <f>IF(AI90="SI", 0,J90)</f>
        <v>155.86000000000001</v>
      </c>
      <c r="AH90" s="199">
        <f>AG90*AF90</f>
        <v>-4364.08</v>
      </c>
      <c r="AI90" s="200"/>
    </row>
    <row r="91" spans="1:35" x14ac:dyDescent="0.25">
      <c r="A91" s="108">
        <v>2018</v>
      </c>
      <c r="B91" s="108">
        <v>991</v>
      </c>
      <c r="C91" s="109" t="s">
        <v>305</v>
      </c>
      <c r="D91" s="194" t="s">
        <v>370</v>
      </c>
      <c r="E91" s="109" t="s">
        <v>238</v>
      </c>
      <c r="F91" s="111" t="s">
        <v>371</v>
      </c>
      <c r="G91" s="112">
        <v>215.59</v>
      </c>
      <c r="H91" s="112">
        <v>38.880000000000003</v>
      </c>
      <c r="I91" s="143" t="s">
        <v>79</v>
      </c>
      <c r="J91" s="112">
        <f>IF(I91="SI", G91-H91,G91)</f>
        <v>176.71</v>
      </c>
      <c r="K91" s="195" t="s">
        <v>317</v>
      </c>
      <c r="L91" s="108">
        <v>2018</v>
      </c>
      <c r="M91" s="108">
        <v>6953</v>
      </c>
      <c r="N91" s="109" t="s">
        <v>318</v>
      </c>
      <c r="O91" s="111" t="s">
        <v>319</v>
      </c>
      <c r="P91" s="109" t="s">
        <v>320</v>
      </c>
      <c r="Q91" s="109" t="s">
        <v>320</v>
      </c>
      <c r="R91" s="108">
        <v>1</v>
      </c>
      <c r="S91" s="111" t="s">
        <v>84</v>
      </c>
      <c r="T91" s="108">
        <v>1060202</v>
      </c>
      <c r="U91" s="108">
        <v>2330</v>
      </c>
      <c r="V91" s="108">
        <v>1826</v>
      </c>
      <c r="W91" s="108">
        <v>2</v>
      </c>
      <c r="X91" s="113">
        <v>2018</v>
      </c>
      <c r="Y91" s="113">
        <v>120</v>
      </c>
      <c r="Z91" s="113">
        <v>0</v>
      </c>
      <c r="AA91" s="114" t="s">
        <v>80</v>
      </c>
      <c r="AB91" s="108">
        <v>1658</v>
      </c>
      <c r="AC91" s="109" t="s">
        <v>305</v>
      </c>
      <c r="AD91" s="196" t="s">
        <v>321</v>
      </c>
      <c r="AE91" s="196" t="s">
        <v>305</v>
      </c>
      <c r="AF91" s="197">
        <f>AE91-AD91</f>
        <v>-28</v>
      </c>
      <c r="AG91" s="198">
        <f>IF(AI91="SI", 0,J91)</f>
        <v>176.71</v>
      </c>
      <c r="AH91" s="199">
        <f>AG91*AF91</f>
        <v>-4947.88</v>
      </c>
      <c r="AI91" s="200"/>
    </row>
    <row r="92" spans="1:35" x14ac:dyDescent="0.25">
      <c r="A92" s="108">
        <v>2018</v>
      </c>
      <c r="B92" s="108">
        <v>992</v>
      </c>
      <c r="C92" s="109" t="s">
        <v>305</v>
      </c>
      <c r="D92" s="194" t="s">
        <v>372</v>
      </c>
      <c r="E92" s="109" t="s">
        <v>238</v>
      </c>
      <c r="F92" s="111" t="s">
        <v>373</v>
      </c>
      <c r="G92" s="112">
        <v>223.35</v>
      </c>
      <c r="H92" s="112">
        <v>40.28</v>
      </c>
      <c r="I92" s="143" t="s">
        <v>79</v>
      </c>
      <c r="J92" s="112">
        <f>IF(I92="SI", G92-H92,G92)</f>
        <v>183.07</v>
      </c>
      <c r="K92" s="195" t="s">
        <v>317</v>
      </c>
      <c r="L92" s="108">
        <v>2018</v>
      </c>
      <c r="M92" s="108">
        <v>6931</v>
      </c>
      <c r="N92" s="109" t="s">
        <v>318</v>
      </c>
      <c r="O92" s="111" t="s">
        <v>319</v>
      </c>
      <c r="P92" s="109" t="s">
        <v>320</v>
      </c>
      <c r="Q92" s="109" t="s">
        <v>320</v>
      </c>
      <c r="R92" s="108">
        <v>1</v>
      </c>
      <c r="S92" s="111" t="s">
        <v>84</v>
      </c>
      <c r="T92" s="108">
        <v>1060203</v>
      </c>
      <c r="U92" s="108">
        <v>2340</v>
      </c>
      <c r="V92" s="108">
        <v>1456</v>
      </c>
      <c r="W92" s="108">
        <v>1</v>
      </c>
      <c r="X92" s="113">
        <v>2018</v>
      </c>
      <c r="Y92" s="113">
        <v>127</v>
      </c>
      <c r="Z92" s="113">
        <v>0</v>
      </c>
      <c r="AA92" s="114" t="s">
        <v>80</v>
      </c>
      <c r="AB92" s="108">
        <v>1659</v>
      </c>
      <c r="AC92" s="109" t="s">
        <v>305</v>
      </c>
      <c r="AD92" s="196" t="s">
        <v>321</v>
      </c>
      <c r="AE92" s="196" t="s">
        <v>305</v>
      </c>
      <c r="AF92" s="197">
        <f>AE92-AD92</f>
        <v>-28</v>
      </c>
      <c r="AG92" s="198">
        <f>IF(AI92="SI", 0,J92)</f>
        <v>183.07</v>
      </c>
      <c r="AH92" s="199">
        <f>AG92*AF92</f>
        <v>-5125.96</v>
      </c>
      <c r="AI92" s="200"/>
    </row>
    <row r="93" spans="1:35" x14ac:dyDescent="0.25">
      <c r="A93" s="108">
        <v>2018</v>
      </c>
      <c r="B93" s="108">
        <v>993</v>
      </c>
      <c r="C93" s="109" t="s">
        <v>305</v>
      </c>
      <c r="D93" s="194" t="s">
        <v>374</v>
      </c>
      <c r="E93" s="109" t="s">
        <v>238</v>
      </c>
      <c r="F93" s="111" t="s">
        <v>375</v>
      </c>
      <c r="G93" s="112">
        <v>109.03</v>
      </c>
      <c r="H93" s="112">
        <v>19.66</v>
      </c>
      <c r="I93" s="143" t="s">
        <v>79</v>
      </c>
      <c r="J93" s="112">
        <f>IF(I93="SI", G93-H93,G93)</f>
        <v>89.37</v>
      </c>
      <c r="K93" s="195" t="s">
        <v>317</v>
      </c>
      <c r="L93" s="108">
        <v>2018</v>
      </c>
      <c r="M93" s="108">
        <v>6941</v>
      </c>
      <c r="N93" s="109" t="s">
        <v>318</v>
      </c>
      <c r="O93" s="111" t="s">
        <v>319</v>
      </c>
      <c r="P93" s="109" t="s">
        <v>320</v>
      </c>
      <c r="Q93" s="109" t="s">
        <v>320</v>
      </c>
      <c r="R93" s="108">
        <v>1</v>
      </c>
      <c r="S93" s="111" t="s">
        <v>84</v>
      </c>
      <c r="T93" s="108">
        <v>1010503</v>
      </c>
      <c r="U93" s="108">
        <v>470</v>
      </c>
      <c r="V93" s="108">
        <v>1156</v>
      </c>
      <c r="W93" s="108">
        <v>1</v>
      </c>
      <c r="X93" s="113">
        <v>2018</v>
      </c>
      <c r="Y93" s="113">
        <v>115</v>
      </c>
      <c r="Z93" s="113">
        <v>0</v>
      </c>
      <c r="AA93" s="114" t="s">
        <v>80</v>
      </c>
      <c r="AB93" s="108">
        <v>1660</v>
      </c>
      <c r="AC93" s="109" t="s">
        <v>305</v>
      </c>
      <c r="AD93" s="196" t="s">
        <v>321</v>
      </c>
      <c r="AE93" s="196" t="s">
        <v>305</v>
      </c>
      <c r="AF93" s="197">
        <f>AE93-AD93</f>
        <v>-28</v>
      </c>
      <c r="AG93" s="198">
        <f>IF(AI93="SI", 0,J93)</f>
        <v>89.37</v>
      </c>
      <c r="AH93" s="199">
        <f>AG93*AF93</f>
        <v>-2502.36</v>
      </c>
      <c r="AI93" s="200"/>
    </row>
    <row r="94" spans="1:35" x14ac:dyDescent="0.25">
      <c r="A94" s="108">
        <v>2018</v>
      </c>
      <c r="B94" s="108">
        <v>994</v>
      </c>
      <c r="C94" s="109" t="s">
        <v>305</v>
      </c>
      <c r="D94" s="194" t="s">
        <v>376</v>
      </c>
      <c r="E94" s="109" t="s">
        <v>238</v>
      </c>
      <c r="F94" s="111" t="s">
        <v>377</v>
      </c>
      <c r="G94" s="112">
        <v>102.31</v>
      </c>
      <c r="H94" s="112">
        <v>18.45</v>
      </c>
      <c r="I94" s="143" t="s">
        <v>79</v>
      </c>
      <c r="J94" s="112">
        <f>IF(I94="SI", G94-H94,G94)</f>
        <v>83.86</v>
      </c>
      <c r="K94" s="195" t="s">
        <v>317</v>
      </c>
      <c r="L94" s="108">
        <v>2018</v>
      </c>
      <c r="M94" s="108">
        <v>6959</v>
      </c>
      <c r="N94" s="109" t="s">
        <v>318</v>
      </c>
      <c r="O94" s="111" t="s">
        <v>319</v>
      </c>
      <c r="P94" s="109" t="s">
        <v>320</v>
      </c>
      <c r="Q94" s="109" t="s">
        <v>320</v>
      </c>
      <c r="R94" s="108">
        <v>1</v>
      </c>
      <c r="S94" s="111" t="s">
        <v>84</v>
      </c>
      <c r="T94" s="108">
        <v>1010503</v>
      </c>
      <c r="U94" s="108">
        <v>470</v>
      </c>
      <c r="V94" s="108">
        <v>1156</v>
      </c>
      <c r="W94" s="108">
        <v>1</v>
      </c>
      <c r="X94" s="113">
        <v>2018</v>
      </c>
      <c r="Y94" s="113">
        <v>115</v>
      </c>
      <c r="Z94" s="113">
        <v>0</v>
      </c>
      <c r="AA94" s="114" t="s">
        <v>80</v>
      </c>
      <c r="AB94" s="108">
        <v>1661</v>
      </c>
      <c r="AC94" s="109" t="s">
        <v>305</v>
      </c>
      <c r="AD94" s="196" t="s">
        <v>321</v>
      </c>
      <c r="AE94" s="196" t="s">
        <v>305</v>
      </c>
      <c r="AF94" s="197">
        <f>AE94-AD94</f>
        <v>-28</v>
      </c>
      <c r="AG94" s="198">
        <f>IF(AI94="SI", 0,J94)</f>
        <v>83.86</v>
      </c>
      <c r="AH94" s="199">
        <f>AG94*AF94</f>
        <v>-2348.08</v>
      </c>
      <c r="AI94" s="200"/>
    </row>
    <row r="95" spans="1:35" x14ac:dyDescent="0.25">
      <c r="A95" s="108">
        <v>2018</v>
      </c>
      <c r="B95" s="108">
        <v>995</v>
      </c>
      <c r="C95" s="109" t="s">
        <v>305</v>
      </c>
      <c r="D95" s="194" t="s">
        <v>378</v>
      </c>
      <c r="E95" s="109" t="s">
        <v>238</v>
      </c>
      <c r="F95" s="111" t="s">
        <v>379</v>
      </c>
      <c r="G95" s="112">
        <v>69.81</v>
      </c>
      <c r="H95" s="112">
        <v>12.59</v>
      </c>
      <c r="I95" s="143" t="s">
        <v>79</v>
      </c>
      <c r="J95" s="112">
        <f>IF(I95="SI", G95-H95,G95)</f>
        <v>57.22</v>
      </c>
      <c r="K95" s="195" t="s">
        <v>317</v>
      </c>
      <c r="L95" s="108">
        <v>2018</v>
      </c>
      <c r="M95" s="108">
        <v>6928</v>
      </c>
      <c r="N95" s="109" t="s">
        <v>318</v>
      </c>
      <c r="O95" s="111" t="s">
        <v>319</v>
      </c>
      <c r="P95" s="109" t="s">
        <v>320</v>
      </c>
      <c r="Q95" s="109" t="s">
        <v>320</v>
      </c>
      <c r="R95" s="108">
        <v>1</v>
      </c>
      <c r="S95" s="111" t="s">
        <v>84</v>
      </c>
      <c r="T95" s="108">
        <v>1100403</v>
      </c>
      <c r="U95" s="108">
        <v>4100</v>
      </c>
      <c r="V95" s="108">
        <v>1916</v>
      </c>
      <c r="W95" s="108">
        <v>2</v>
      </c>
      <c r="X95" s="113">
        <v>2018</v>
      </c>
      <c r="Y95" s="113">
        <v>128</v>
      </c>
      <c r="Z95" s="113">
        <v>0</v>
      </c>
      <c r="AA95" s="114" t="s">
        <v>80</v>
      </c>
      <c r="AB95" s="108">
        <v>1662</v>
      </c>
      <c r="AC95" s="109" t="s">
        <v>305</v>
      </c>
      <c r="AD95" s="196" t="s">
        <v>321</v>
      </c>
      <c r="AE95" s="196" t="s">
        <v>305</v>
      </c>
      <c r="AF95" s="197">
        <f>AE95-AD95</f>
        <v>-28</v>
      </c>
      <c r="AG95" s="198">
        <f>IF(AI95="SI", 0,J95)</f>
        <v>57.22</v>
      </c>
      <c r="AH95" s="199">
        <f>AG95*AF95</f>
        <v>-1602.1599999999999</v>
      </c>
      <c r="AI95" s="200"/>
    </row>
    <row r="96" spans="1:35" x14ac:dyDescent="0.25">
      <c r="A96" s="108">
        <v>2018</v>
      </c>
      <c r="B96" s="108">
        <v>996</v>
      </c>
      <c r="C96" s="109" t="s">
        <v>305</v>
      </c>
      <c r="D96" s="194" t="s">
        <v>380</v>
      </c>
      <c r="E96" s="109" t="s">
        <v>238</v>
      </c>
      <c r="F96" s="111" t="s">
        <v>381</v>
      </c>
      <c r="G96" s="112">
        <v>29.79</v>
      </c>
      <c r="H96" s="112">
        <v>5.37</v>
      </c>
      <c r="I96" s="143" t="s">
        <v>79</v>
      </c>
      <c r="J96" s="112">
        <f>IF(I96="SI", G96-H96,G96)</f>
        <v>24.419999999999998</v>
      </c>
      <c r="K96" s="195" t="s">
        <v>317</v>
      </c>
      <c r="L96" s="108">
        <v>2018</v>
      </c>
      <c r="M96" s="108">
        <v>6955</v>
      </c>
      <c r="N96" s="109" t="s">
        <v>318</v>
      </c>
      <c r="O96" s="111" t="s">
        <v>319</v>
      </c>
      <c r="P96" s="109" t="s">
        <v>320</v>
      </c>
      <c r="Q96" s="109" t="s">
        <v>320</v>
      </c>
      <c r="R96" s="108">
        <v>1</v>
      </c>
      <c r="S96" s="111" t="s">
        <v>84</v>
      </c>
      <c r="T96" s="108">
        <v>1010503</v>
      </c>
      <c r="U96" s="108">
        <v>470</v>
      </c>
      <c r="V96" s="108">
        <v>1156</v>
      </c>
      <c r="W96" s="108">
        <v>1</v>
      </c>
      <c r="X96" s="113">
        <v>2018</v>
      </c>
      <c r="Y96" s="113">
        <v>115</v>
      </c>
      <c r="Z96" s="113">
        <v>0</v>
      </c>
      <c r="AA96" s="114" t="s">
        <v>80</v>
      </c>
      <c r="AB96" s="108">
        <v>1663</v>
      </c>
      <c r="AC96" s="109" t="s">
        <v>305</v>
      </c>
      <c r="AD96" s="196" t="s">
        <v>321</v>
      </c>
      <c r="AE96" s="196" t="s">
        <v>305</v>
      </c>
      <c r="AF96" s="197">
        <f>AE96-AD96</f>
        <v>-28</v>
      </c>
      <c r="AG96" s="198">
        <f>IF(AI96="SI", 0,J96)</f>
        <v>24.419999999999998</v>
      </c>
      <c r="AH96" s="199">
        <f>AG96*AF96</f>
        <v>-683.76</v>
      </c>
      <c r="AI96" s="200"/>
    </row>
    <row r="97" spans="1:35" x14ac:dyDescent="0.25">
      <c r="A97" s="108">
        <v>2018</v>
      </c>
      <c r="B97" s="108">
        <v>997</v>
      </c>
      <c r="C97" s="109" t="s">
        <v>305</v>
      </c>
      <c r="D97" s="194" t="s">
        <v>382</v>
      </c>
      <c r="E97" s="109" t="s">
        <v>238</v>
      </c>
      <c r="F97" s="111" t="s">
        <v>383</v>
      </c>
      <c r="G97" s="112">
        <v>39.31</v>
      </c>
      <c r="H97" s="112">
        <v>7.09</v>
      </c>
      <c r="I97" s="143" t="s">
        <v>79</v>
      </c>
      <c r="J97" s="112">
        <f>IF(I97="SI", G97-H97,G97)</f>
        <v>32.22</v>
      </c>
      <c r="K97" s="195" t="s">
        <v>317</v>
      </c>
      <c r="L97" s="108">
        <v>2018</v>
      </c>
      <c r="M97" s="108">
        <v>6973</v>
      </c>
      <c r="N97" s="109" t="s">
        <v>318</v>
      </c>
      <c r="O97" s="111" t="s">
        <v>319</v>
      </c>
      <c r="P97" s="109" t="s">
        <v>320</v>
      </c>
      <c r="Q97" s="109" t="s">
        <v>320</v>
      </c>
      <c r="R97" s="108">
        <v>1</v>
      </c>
      <c r="S97" s="111" t="s">
        <v>84</v>
      </c>
      <c r="T97" s="108">
        <v>1080203</v>
      </c>
      <c r="U97" s="108">
        <v>2890</v>
      </c>
      <c r="V97" s="108">
        <v>1937</v>
      </c>
      <c r="W97" s="108">
        <v>1</v>
      </c>
      <c r="X97" s="113">
        <v>2018</v>
      </c>
      <c r="Y97" s="113">
        <v>123</v>
      </c>
      <c r="Z97" s="113">
        <v>0</v>
      </c>
      <c r="AA97" s="114" t="s">
        <v>80</v>
      </c>
      <c r="AB97" s="108">
        <v>1664</v>
      </c>
      <c r="AC97" s="109" t="s">
        <v>305</v>
      </c>
      <c r="AD97" s="196" t="s">
        <v>321</v>
      </c>
      <c r="AE97" s="196" t="s">
        <v>305</v>
      </c>
      <c r="AF97" s="197">
        <f>AE97-AD97</f>
        <v>-28</v>
      </c>
      <c r="AG97" s="198">
        <f>IF(AI97="SI", 0,J97)</f>
        <v>32.22</v>
      </c>
      <c r="AH97" s="199">
        <f>AG97*AF97</f>
        <v>-902.16</v>
      </c>
      <c r="AI97" s="200"/>
    </row>
    <row r="98" spans="1:35" x14ac:dyDescent="0.25">
      <c r="A98" s="108">
        <v>2018</v>
      </c>
      <c r="B98" s="108">
        <v>998</v>
      </c>
      <c r="C98" s="109" t="s">
        <v>305</v>
      </c>
      <c r="D98" s="194" t="s">
        <v>384</v>
      </c>
      <c r="E98" s="109" t="s">
        <v>238</v>
      </c>
      <c r="F98" s="111" t="s">
        <v>385</v>
      </c>
      <c r="G98" s="112">
        <v>14.52</v>
      </c>
      <c r="H98" s="112">
        <v>2.62</v>
      </c>
      <c r="I98" s="143" t="s">
        <v>79</v>
      </c>
      <c r="J98" s="112">
        <f>IF(I98="SI", G98-H98,G98)</f>
        <v>11.899999999999999</v>
      </c>
      <c r="K98" s="195" t="s">
        <v>317</v>
      </c>
      <c r="L98" s="108">
        <v>2018</v>
      </c>
      <c r="M98" s="108">
        <v>6961</v>
      </c>
      <c r="N98" s="109" t="s">
        <v>318</v>
      </c>
      <c r="O98" s="111" t="s">
        <v>319</v>
      </c>
      <c r="P98" s="109" t="s">
        <v>320</v>
      </c>
      <c r="Q98" s="109" t="s">
        <v>320</v>
      </c>
      <c r="R98" s="108">
        <v>1</v>
      </c>
      <c r="S98" s="111" t="s">
        <v>84</v>
      </c>
      <c r="T98" s="108">
        <v>1080203</v>
      </c>
      <c r="U98" s="108">
        <v>2890</v>
      </c>
      <c r="V98" s="108">
        <v>1937</v>
      </c>
      <c r="W98" s="108">
        <v>1</v>
      </c>
      <c r="X98" s="113">
        <v>2018</v>
      </c>
      <c r="Y98" s="113">
        <v>123</v>
      </c>
      <c r="Z98" s="113">
        <v>0</v>
      </c>
      <c r="AA98" s="114" t="s">
        <v>80</v>
      </c>
      <c r="AB98" s="108">
        <v>1665</v>
      </c>
      <c r="AC98" s="109" t="s">
        <v>305</v>
      </c>
      <c r="AD98" s="196" t="s">
        <v>321</v>
      </c>
      <c r="AE98" s="196" t="s">
        <v>305</v>
      </c>
      <c r="AF98" s="197">
        <f>AE98-AD98</f>
        <v>-28</v>
      </c>
      <c r="AG98" s="198">
        <f>IF(AI98="SI", 0,J98)</f>
        <v>11.899999999999999</v>
      </c>
      <c r="AH98" s="199">
        <f>AG98*AF98</f>
        <v>-333.19999999999993</v>
      </c>
      <c r="AI98" s="200"/>
    </row>
    <row r="99" spans="1:35" x14ac:dyDescent="0.25">
      <c r="A99" s="108">
        <v>2018</v>
      </c>
      <c r="B99" s="108">
        <v>999</v>
      </c>
      <c r="C99" s="109" t="s">
        <v>305</v>
      </c>
      <c r="D99" s="194" t="s">
        <v>386</v>
      </c>
      <c r="E99" s="109" t="s">
        <v>238</v>
      </c>
      <c r="F99" s="111" t="s">
        <v>387</v>
      </c>
      <c r="G99" s="112">
        <v>92.76</v>
      </c>
      <c r="H99" s="112">
        <v>16.73</v>
      </c>
      <c r="I99" s="143" t="s">
        <v>79</v>
      </c>
      <c r="J99" s="112">
        <f>IF(I99="SI", G99-H99,G99)</f>
        <v>76.03</v>
      </c>
      <c r="K99" s="195" t="s">
        <v>317</v>
      </c>
      <c r="L99" s="108">
        <v>2018</v>
      </c>
      <c r="M99" s="108">
        <v>6939</v>
      </c>
      <c r="N99" s="109" t="s">
        <v>318</v>
      </c>
      <c r="O99" s="111" t="s">
        <v>319</v>
      </c>
      <c r="P99" s="109" t="s">
        <v>320</v>
      </c>
      <c r="Q99" s="109" t="s">
        <v>320</v>
      </c>
      <c r="R99" s="108">
        <v>1</v>
      </c>
      <c r="S99" s="111" t="s">
        <v>84</v>
      </c>
      <c r="T99" s="108">
        <v>1080203</v>
      </c>
      <c r="U99" s="108">
        <v>2890</v>
      </c>
      <c r="V99" s="108">
        <v>1937</v>
      </c>
      <c r="W99" s="108">
        <v>1</v>
      </c>
      <c r="X99" s="113">
        <v>2018</v>
      </c>
      <c r="Y99" s="113">
        <v>123</v>
      </c>
      <c r="Z99" s="113">
        <v>0</v>
      </c>
      <c r="AA99" s="114" t="s">
        <v>80</v>
      </c>
      <c r="AB99" s="108">
        <v>1666</v>
      </c>
      <c r="AC99" s="109" t="s">
        <v>305</v>
      </c>
      <c r="AD99" s="196" t="s">
        <v>321</v>
      </c>
      <c r="AE99" s="196" t="s">
        <v>305</v>
      </c>
      <c r="AF99" s="197">
        <f>AE99-AD99</f>
        <v>-28</v>
      </c>
      <c r="AG99" s="198">
        <f>IF(AI99="SI", 0,J99)</f>
        <v>76.03</v>
      </c>
      <c r="AH99" s="199">
        <f>AG99*AF99</f>
        <v>-2128.84</v>
      </c>
      <c r="AI99" s="200"/>
    </row>
    <row r="100" spans="1:35" x14ac:dyDescent="0.25">
      <c r="A100" s="108">
        <v>2018</v>
      </c>
      <c r="B100" s="108">
        <v>1000</v>
      </c>
      <c r="C100" s="109" t="s">
        <v>305</v>
      </c>
      <c r="D100" s="194" t="s">
        <v>388</v>
      </c>
      <c r="E100" s="109" t="s">
        <v>238</v>
      </c>
      <c r="F100" s="111" t="s">
        <v>389</v>
      </c>
      <c r="G100" s="112">
        <v>84.96</v>
      </c>
      <c r="H100" s="112">
        <v>15.32</v>
      </c>
      <c r="I100" s="143" t="s">
        <v>79</v>
      </c>
      <c r="J100" s="112">
        <f>IF(I100="SI", G100-H100,G100)</f>
        <v>69.639999999999986</v>
      </c>
      <c r="K100" s="195" t="s">
        <v>317</v>
      </c>
      <c r="L100" s="108">
        <v>2018</v>
      </c>
      <c r="M100" s="108">
        <v>6957</v>
      </c>
      <c r="N100" s="109" t="s">
        <v>318</v>
      </c>
      <c r="O100" s="111" t="s">
        <v>319</v>
      </c>
      <c r="P100" s="109" t="s">
        <v>320</v>
      </c>
      <c r="Q100" s="109" t="s">
        <v>320</v>
      </c>
      <c r="R100" s="108">
        <v>1</v>
      </c>
      <c r="S100" s="111" t="s">
        <v>84</v>
      </c>
      <c r="T100" s="108">
        <v>1080203</v>
      </c>
      <c r="U100" s="108">
        <v>2890</v>
      </c>
      <c r="V100" s="108">
        <v>1937</v>
      </c>
      <c r="W100" s="108">
        <v>1</v>
      </c>
      <c r="X100" s="113">
        <v>2018</v>
      </c>
      <c r="Y100" s="113">
        <v>123</v>
      </c>
      <c r="Z100" s="113">
        <v>0</v>
      </c>
      <c r="AA100" s="114" t="s">
        <v>80</v>
      </c>
      <c r="AB100" s="108">
        <v>1667</v>
      </c>
      <c r="AC100" s="109" t="s">
        <v>305</v>
      </c>
      <c r="AD100" s="196" t="s">
        <v>321</v>
      </c>
      <c r="AE100" s="196" t="s">
        <v>305</v>
      </c>
      <c r="AF100" s="197">
        <f>AE100-AD100</f>
        <v>-28</v>
      </c>
      <c r="AG100" s="198">
        <f>IF(AI100="SI", 0,J100)</f>
        <v>69.639999999999986</v>
      </c>
      <c r="AH100" s="199">
        <f>AG100*AF100</f>
        <v>-1949.9199999999996</v>
      </c>
      <c r="AI100" s="200"/>
    </row>
    <row r="101" spans="1:35" x14ac:dyDescent="0.25">
      <c r="A101" s="108">
        <v>2018</v>
      </c>
      <c r="B101" s="108">
        <v>1001</v>
      </c>
      <c r="C101" s="109" t="s">
        <v>305</v>
      </c>
      <c r="D101" s="194" t="s">
        <v>390</v>
      </c>
      <c r="E101" s="109" t="s">
        <v>238</v>
      </c>
      <c r="F101" s="111" t="s">
        <v>391</v>
      </c>
      <c r="G101" s="112">
        <v>38.15</v>
      </c>
      <c r="H101" s="112">
        <v>6.88</v>
      </c>
      <c r="I101" s="143" t="s">
        <v>79</v>
      </c>
      <c r="J101" s="112">
        <f>IF(I101="SI", G101-H101,G101)</f>
        <v>31.27</v>
      </c>
      <c r="K101" s="195" t="s">
        <v>317</v>
      </c>
      <c r="L101" s="108">
        <v>2018</v>
      </c>
      <c r="M101" s="108">
        <v>6952</v>
      </c>
      <c r="N101" s="109" t="s">
        <v>318</v>
      </c>
      <c r="O101" s="111" t="s">
        <v>319</v>
      </c>
      <c r="P101" s="109" t="s">
        <v>320</v>
      </c>
      <c r="Q101" s="109" t="s">
        <v>320</v>
      </c>
      <c r="R101" s="108">
        <v>1</v>
      </c>
      <c r="S101" s="111" t="s">
        <v>84</v>
      </c>
      <c r="T101" s="108">
        <v>1080203</v>
      </c>
      <c r="U101" s="108">
        <v>2890</v>
      </c>
      <c r="V101" s="108">
        <v>1937</v>
      </c>
      <c r="W101" s="108">
        <v>1</v>
      </c>
      <c r="X101" s="113">
        <v>2018</v>
      </c>
      <c r="Y101" s="113">
        <v>123</v>
      </c>
      <c r="Z101" s="113">
        <v>0</v>
      </c>
      <c r="AA101" s="114" t="s">
        <v>80</v>
      </c>
      <c r="AB101" s="108">
        <v>1668</v>
      </c>
      <c r="AC101" s="109" t="s">
        <v>305</v>
      </c>
      <c r="AD101" s="196" t="s">
        <v>321</v>
      </c>
      <c r="AE101" s="196" t="s">
        <v>305</v>
      </c>
      <c r="AF101" s="197">
        <f>AE101-AD101</f>
        <v>-28</v>
      </c>
      <c r="AG101" s="198">
        <f>IF(AI101="SI", 0,J101)</f>
        <v>31.27</v>
      </c>
      <c r="AH101" s="199">
        <f>AG101*AF101</f>
        <v>-875.56</v>
      </c>
      <c r="AI101" s="200"/>
    </row>
    <row r="102" spans="1:35" x14ac:dyDescent="0.25">
      <c r="A102" s="108">
        <v>2018</v>
      </c>
      <c r="B102" s="108">
        <v>1002</v>
      </c>
      <c r="C102" s="109" t="s">
        <v>305</v>
      </c>
      <c r="D102" s="194" t="s">
        <v>392</v>
      </c>
      <c r="E102" s="109" t="s">
        <v>238</v>
      </c>
      <c r="F102" s="111" t="s">
        <v>393</v>
      </c>
      <c r="G102" s="112">
        <v>54.05</v>
      </c>
      <c r="H102" s="112">
        <v>9.75</v>
      </c>
      <c r="I102" s="143" t="s">
        <v>79</v>
      </c>
      <c r="J102" s="112">
        <f>IF(I102="SI", G102-H102,G102)</f>
        <v>44.3</v>
      </c>
      <c r="K102" s="195" t="s">
        <v>317</v>
      </c>
      <c r="L102" s="108">
        <v>2018</v>
      </c>
      <c r="M102" s="108">
        <v>6942</v>
      </c>
      <c r="N102" s="109" t="s">
        <v>318</v>
      </c>
      <c r="O102" s="111" t="s">
        <v>319</v>
      </c>
      <c r="P102" s="109" t="s">
        <v>320</v>
      </c>
      <c r="Q102" s="109" t="s">
        <v>320</v>
      </c>
      <c r="R102" s="108">
        <v>1</v>
      </c>
      <c r="S102" s="111" t="s">
        <v>84</v>
      </c>
      <c r="T102" s="108">
        <v>1080203</v>
      </c>
      <c r="U102" s="108">
        <v>2890</v>
      </c>
      <c r="V102" s="108">
        <v>1937</v>
      </c>
      <c r="W102" s="108">
        <v>1</v>
      </c>
      <c r="X102" s="113">
        <v>2018</v>
      </c>
      <c r="Y102" s="113">
        <v>123</v>
      </c>
      <c r="Z102" s="113">
        <v>0</v>
      </c>
      <c r="AA102" s="114" t="s">
        <v>80</v>
      </c>
      <c r="AB102" s="108">
        <v>1669</v>
      </c>
      <c r="AC102" s="109" t="s">
        <v>305</v>
      </c>
      <c r="AD102" s="196" t="s">
        <v>321</v>
      </c>
      <c r="AE102" s="196" t="s">
        <v>305</v>
      </c>
      <c r="AF102" s="197">
        <f>AE102-AD102</f>
        <v>-28</v>
      </c>
      <c r="AG102" s="198">
        <f>IF(AI102="SI", 0,J102)</f>
        <v>44.3</v>
      </c>
      <c r="AH102" s="199">
        <f>AG102*AF102</f>
        <v>-1240.3999999999999</v>
      </c>
      <c r="AI102" s="200"/>
    </row>
    <row r="103" spans="1:35" x14ac:dyDescent="0.25">
      <c r="A103" s="108">
        <v>2018</v>
      </c>
      <c r="B103" s="108">
        <v>1003</v>
      </c>
      <c r="C103" s="109" t="s">
        <v>305</v>
      </c>
      <c r="D103" s="194" t="s">
        <v>394</v>
      </c>
      <c r="E103" s="109" t="s">
        <v>238</v>
      </c>
      <c r="F103" s="111" t="s">
        <v>395</v>
      </c>
      <c r="G103" s="112">
        <v>52.16</v>
      </c>
      <c r="H103" s="112">
        <v>9.41</v>
      </c>
      <c r="I103" s="143" t="s">
        <v>79</v>
      </c>
      <c r="J103" s="112">
        <f>IF(I103="SI", G103-H103,G103)</f>
        <v>42.75</v>
      </c>
      <c r="K103" s="195" t="s">
        <v>317</v>
      </c>
      <c r="L103" s="108">
        <v>2018</v>
      </c>
      <c r="M103" s="108">
        <v>6946</v>
      </c>
      <c r="N103" s="109" t="s">
        <v>318</v>
      </c>
      <c r="O103" s="111" t="s">
        <v>319</v>
      </c>
      <c r="P103" s="109" t="s">
        <v>320</v>
      </c>
      <c r="Q103" s="109" t="s">
        <v>320</v>
      </c>
      <c r="R103" s="108">
        <v>1</v>
      </c>
      <c r="S103" s="111" t="s">
        <v>84</v>
      </c>
      <c r="T103" s="108">
        <v>1100503</v>
      </c>
      <c r="U103" s="108">
        <v>4210</v>
      </c>
      <c r="V103" s="108">
        <v>1656</v>
      </c>
      <c r="W103" s="108">
        <v>2</v>
      </c>
      <c r="X103" s="113">
        <v>2018</v>
      </c>
      <c r="Y103" s="113">
        <v>118</v>
      </c>
      <c r="Z103" s="113">
        <v>0</v>
      </c>
      <c r="AA103" s="114" t="s">
        <v>80</v>
      </c>
      <c r="AB103" s="108">
        <v>1670</v>
      </c>
      <c r="AC103" s="109" t="s">
        <v>305</v>
      </c>
      <c r="AD103" s="196" t="s">
        <v>321</v>
      </c>
      <c r="AE103" s="196" t="s">
        <v>305</v>
      </c>
      <c r="AF103" s="197">
        <f>AE103-AD103</f>
        <v>-28</v>
      </c>
      <c r="AG103" s="198">
        <f>IF(AI103="SI", 0,J103)</f>
        <v>42.75</v>
      </c>
      <c r="AH103" s="199">
        <f>AG103*AF103</f>
        <v>-1197</v>
      </c>
      <c r="AI103" s="200"/>
    </row>
    <row r="104" spans="1:35" x14ac:dyDescent="0.25">
      <c r="A104" s="108">
        <v>2018</v>
      </c>
      <c r="B104" s="108">
        <v>1004</v>
      </c>
      <c r="C104" s="109" t="s">
        <v>305</v>
      </c>
      <c r="D104" s="194" t="s">
        <v>396</v>
      </c>
      <c r="E104" s="109" t="s">
        <v>238</v>
      </c>
      <c r="F104" s="111" t="s">
        <v>397</v>
      </c>
      <c r="G104" s="112">
        <v>29.12</v>
      </c>
      <c r="H104" s="112">
        <v>5.25</v>
      </c>
      <c r="I104" s="143" t="s">
        <v>79</v>
      </c>
      <c r="J104" s="112">
        <f>IF(I104="SI", G104-H104,G104)</f>
        <v>23.87</v>
      </c>
      <c r="K104" s="195" t="s">
        <v>317</v>
      </c>
      <c r="L104" s="108">
        <v>2018</v>
      </c>
      <c r="M104" s="108">
        <v>6962</v>
      </c>
      <c r="N104" s="109" t="s">
        <v>318</v>
      </c>
      <c r="O104" s="111" t="s">
        <v>319</v>
      </c>
      <c r="P104" s="109" t="s">
        <v>320</v>
      </c>
      <c r="Q104" s="109" t="s">
        <v>320</v>
      </c>
      <c r="R104" s="108">
        <v>1</v>
      </c>
      <c r="S104" s="111" t="s">
        <v>84</v>
      </c>
      <c r="T104" s="108">
        <v>1080203</v>
      </c>
      <c r="U104" s="108">
        <v>2890</v>
      </c>
      <c r="V104" s="108">
        <v>1937</v>
      </c>
      <c r="W104" s="108">
        <v>1</v>
      </c>
      <c r="X104" s="113">
        <v>2018</v>
      </c>
      <c r="Y104" s="113">
        <v>123</v>
      </c>
      <c r="Z104" s="113">
        <v>0</v>
      </c>
      <c r="AA104" s="114" t="s">
        <v>80</v>
      </c>
      <c r="AB104" s="108">
        <v>1671</v>
      </c>
      <c r="AC104" s="109" t="s">
        <v>305</v>
      </c>
      <c r="AD104" s="196" t="s">
        <v>321</v>
      </c>
      <c r="AE104" s="196" t="s">
        <v>305</v>
      </c>
      <c r="AF104" s="197">
        <f>AE104-AD104</f>
        <v>-28</v>
      </c>
      <c r="AG104" s="198">
        <f>IF(AI104="SI", 0,J104)</f>
        <v>23.87</v>
      </c>
      <c r="AH104" s="199">
        <f>AG104*AF104</f>
        <v>-668.36</v>
      </c>
      <c r="AI104" s="200"/>
    </row>
    <row r="105" spans="1:35" x14ac:dyDescent="0.25">
      <c r="A105" s="108">
        <v>2018</v>
      </c>
      <c r="B105" s="108">
        <v>1005</v>
      </c>
      <c r="C105" s="109" t="s">
        <v>305</v>
      </c>
      <c r="D105" s="194" t="s">
        <v>398</v>
      </c>
      <c r="E105" s="109" t="s">
        <v>238</v>
      </c>
      <c r="F105" s="111" t="s">
        <v>399</v>
      </c>
      <c r="G105" s="112">
        <v>55.86</v>
      </c>
      <c r="H105" s="112">
        <v>10.07</v>
      </c>
      <c r="I105" s="143" t="s">
        <v>79</v>
      </c>
      <c r="J105" s="112">
        <f>IF(I105="SI", G105-H105,G105)</f>
        <v>45.79</v>
      </c>
      <c r="K105" s="195" t="s">
        <v>317</v>
      </c>
      <c r="L105" s="108">
        <v>2018</v>
      </c>
      <c r="M105" s="108">
        <v>6934</v>
      </c>
      <c r="N105" s="109" t="s">
        <v>318</v>
      </c>
      <c r="O105" s="111" t="s">
        <v>319</v>
      </c>
      <c r="P105" s="109" t="s">
        <v>320</v>
      </c>
      <c r="Q105" s="109" t="s">
        <v>320</v>
      </c>
      <c r="R105" s="108">
        <v>1</v>
      </c>
      <c r="S105" s="111" t="s">
        <v>84</v>
      </c>
      <c r="T105" s="108">
        <v>1080203</v>
      </c>
      <c r="U105" s="108">
        <v>2890</v>
      </c>
      <c r="V105" s="108">
        <v>1937</v>
      </c>
      <c r="W105" s="108">
        <v>1</v>
      </c>
      <c r="X105" s="113">
        <v>2018</v>
      </c>
      <c r="Y105" s="113">
        <v>123</v>
      </c>
      <c r="Z105" s="113">
        <v>0</v>
      </c>
      <c r="AA105" s="114" t="s">
        <v>80</v>
      </c>
      <c r="AB105" s="108">
        <v>1672</v>
      </c>
      <c r="AC105" s="109" t="s">
        <v>305</v>
      </c>
      <c r="AD105" s="196" t="s">
        <v>321</v>
      </c>
      <c r="AE105" s="196" t="s">
        <v>305</v>
      </c>
      <c r="AF105" s="197">
        <f>AE105-AD105</f>
        <v>-28</v>
      </c>
      <c r="AG105" s="198">
        <f>IF(AI105="SI", 0,J105)</f>
        <v>45.79</v>
      </c>
      <c r="AH105" s="199">
        <f>AG105*AF105</f>
        <v>-1282.1199999999999</v>
      </c>
      <c r="AI105" s="200"/>
    </row>
    <row r="106" spans="1:35" x14ac:dyDescent="0.25">
      <c r="A106" s="108">
        <v>2018</v>
      </c>
      <c r="B106" s="108">
        <v>1006</v>
      </c>
      <c r="C106" s="109" t="s">
        <v>305</v>
      </c>
      <c r="D106" s="194" t="s">
        <v>400</v>
      </c>
      <c r="E106" s="109" t="s">
        <v>238</v>
      </c>
      <c r="F106" s="111" t="s">
        <v>401</v>
      </c>
      <c r="G106" s="112">
        <v>25.02</v>
      </c>
      <c r="H106" s="112">
        <v>4.51</v>
      </c>
      <c r="I106" s="143" t="s">
        <v>79</v>
      </c>
      <c r="J106" s="112">
        <f>IF(I106="SI", G106-H106,G106)</f>
        <v>20.509999999999998</v>
      </c>
      <c r="K106" s="195" t="s">
        <v>317</v>
      </c>
      <c r="L106" s="108">
        <v>2018</v>
      </c>
      <c r="M106" s="108">
        <v>6932</v>
      </c>
      <c r="N106" s="109" t="s">
        <v>318</v>
      </c>
      <c r="O106" s="111" t="s">
        <v>319</v>
      </c>
      <c r="P106" s="109" t="s">
        <v>320</v>
      </c>
      <c r="Q106" s="109" t="s">
        <v>320</v>
      </c>
      <c r="R106" s="108">
        <v>1</v>
      </c>
      <c r="S106" s="111" t="s">
        <v>84</v>
      </c>
      <c r="T106" s="108">
        <v>1080203</v>
      </c>
      <c r="U106" s="108">
        <v>2890</v>
      </c>
      <c r="V106" s="108">
        <v>1937</v>
      </c>
      <c r="W106" s="108">
        <v>1</v>
      </c>
      <c r="X106" s="113">
        <v>2018</v>
      </c>
      <c r="Y106" s="113">
        <v>123</v>
      </c>
      <c r="Z106" s="113">
        <v>0</v>
      </c>
      <c r="AA106" s="114" t="s">
        <v>80</v>
      </c>
      <c r="AB106" s="108">
        <v>1673</v>
      </c>
      <c r="AC106" s="109" t="s">
        <v>305</v>
      </c>
      <c r="AD106" s="196" t="s">
        <v>321</v>
      </c>
      <c r="AE106" s="196" t="s">
        <v>305</v>
      </c>
      <c r="AF106" s="197">
        <f>AE106-AD106</f>
        <v>-28</v>
      </c>
      <c r="AG106" s="198">
        <f>IF(AI106="SI", 0,J106)</f>
        <v>20.509999999999998</v>
      </c>
      <c r="AH106" s="199">
        <f>AG106*AF106</f>
        <v>-574.28</v>
      </c>
      <c r="AI106" s="200"/>
    </row>
    <row r="107" spans="1:35" x14ac:dyDescent="0.25">
      <c r="A107" s="108">
        <v>2018</v>
      </c>
      <c r="B107" s="108">
        <v>1007</v>
      </c>
      <c r="C107" s="109" t="s">
        <v>305</v>
      </c>
      <c r="D107" s="194" t="s">
        <v>402</v>
      </c>
      <c r="E107" s="109" t="s">
        <v>238</v>
      </c>
      <c r="F107" s="111" t="s">
        <v>403</v>
      </c>
      <c r="G107" s="112">
        <v>163.15</v>
      </c>
      <c r="H107" s="112">
        <v>29.42</v>
      </c>
      <c r="I107" s="143" t="s">
        <v>79</v>
      </c>
      <c r="J107" s="112">
        <f>IF(I107="SI", G107-H107,G107)</f>
        <v>133.73000000000002</v>
      </c>
      <c r="K107" s="195" t="s">
        <v>317</v>
      </c>
      <c r="L107" s="108">
        <v>2018</v>
      </c>
      <c r="M107" s="108">
        <v>6969</v>
      </c>
      <c r="N107" s="109" t="s">
        <v>318</v>
      </c>
      <c r="O107" s="111" t="s">
        <v>319</v>
      </c>
      <c r="P107" s="109" t="s">
        <v>320</v>
      </c>
      <c r="Q107" s="109" t="s">
        <v>320</v>
      </c>
      <c r="R107" s="108">
        <v>1</v>
      </c>
      <c r="S107" s="111" t="s">
        <v>84</v>
      </c>
      <c r="T107" s="108">
        <v>1080203</v>
      </c>
      <c r="U107" s="108">
        <v>2890</v>
      </c>
      <c r="V107" s="108">
        <v>1937</v>
      </c>
      <c r="W107" s="108">
        <v>1</v>
      </c>
      <c r="X107" s="113">
        <v>2018</v>
      </c>
      <c r="Y107" s="113">
        <v>123</v>
      </c>
      <c r="Z107" s="113">
        <v>0</v>
      </c>
      <c r="AA107" s="114" t="s">
        <v>80</v>
      </c>
      <c r="AB107" s="108">
        <v>1674</v>
      </c>
      <c r="AC107" s="109" t="s">
        <v>305</v>
      </c>
      <c r="AD107" s="196" t="s">
        <v>321</v>
      </c>
      <c r="AE107" s="196" t="s">
        <v>305</v>
      </c>
      <c r="AF107" s="197">
        <f>AE107-AD107</f>
        <v>-28</v>
      </c>
      <c r="AG107" s="198">
        <f>IF(AI107="SI", 0,J107)</f>
        <v>133.73000000000002</v>
      </c>
      <c r="AH107" s="199">
        <f>AG107*AF107</f>
        <v>-3744.4400000000005</v>
      </c>
      <c r="AI107" s="200"/>
    </row>
    <row r="108" spans="1:35" x14ac:dyDescent="0.25">
      <c r="A108" s="108">
        <v>2018</v>
      </c>
      <c r="B108" s="108">
        <v>1008</v>
      </c>
      <c r="C108" s="109" t="s">
        <v>305</v>
      </c>
      <c r="D108" s="194" t="s">
        <v>404</v>
      </c>
      <c r="E108" s="109" t="s">
        <v>238</v>
      </c>
      <c r="F108" s="111" t="s">
        <v>405</v>
      </c>
      <c r="G108" s="112">
        <v>33.54</v>
      </c>
      <c r="H108" s="112">
        <v>6.05</v>
      </c>
      <c r="I108" s="143" t="s">
        <v>79</v>
      </c>
      <c r="J108" s="112">
        <f>IF(I108="SI", G108-H108,G108)</f>
        <v>27.49</v>
      </c>
      <c r="K108" s="195" t="s">
        <v>317</v>
      </c>
      <c r="L108" s="108">
        <v>2018</v>
      </c>
      <c r="M108" s="108">
        <v>6970</v>
      </c>
      <c r="N108" s="109" t="s">
        <v>318</v>
      </c>
      <c r="O108" s="111" t="s">
        <v>319</v>
      </c>
      <c r="P108" s="109" t="s">
        <v>320</v>
      </c>
      <c r="Q108" s="109" t="s">
        <v>320</v>
      </c>
      <c r="R108" s="108">
        <v>1</v>
      </c>
      <c r="S108" s="111" t="s">
        <v>84</v>
      </c>
      <c r="T108" s="108">
        <v>1010503</v>
      </c>
      <c r="U108" s="108">
        <v>470</v>
      </c>
      <c r="V108" s="108">
        <v>1156</v>
      </c>
      <c r="W108" s="108">
        <v>1</v>
      </c>
      <c r="X108" s="113">
        <v>2018</v>
      </c>
      <c r="Y108" s="113">
        <v>115</v>
      </c>
      <c r="Z108" s="113">
        <v>0</v>
      </c>
      <c r="AA108" s="114" t="s">
        <v>80</v>
      </c>
      <c r="AB108" s="108">
        <v>1675</v>
      </c>
      <c r="AC108" s="109" t="s">
        <v>305</v>
      </c>
      <c r="AD108" s="196" t="s">
        <v>321</v>
      </c>
      <c r="AE108" s="196" t="s">
        <v>305</v>
      </c>
      <c r="AF108" s="197">
        <f>AE108-AD108</f>
        <v>-28</v>
      </c>
      <c r="AG108" s="198">
        <f>IF(AI108="SI", 0,J108)</f>
        <v>27.49</v>
      </c>
      <c r="AH108" s="199">
        <f>AG108*AF108</f>
        <v>-769.71999999999991</v>
      </c>
      <c r="AI108" s="200"/>
    </row>
    <row r="109" spans="1:35" x14ac:dyDescent="0.25">
      <c r="A109" s="108">
        <v>2018</v>
      </c>
      <c r="B109" s="108">
        <v>1009</v>
      </c>
      <c r="C109" s="109" t="s">
        <v>305</v>
      </c>
      <c r="D109" s="194" t="s">
        <v>406</v>
      </c>
      <c r="E109" s="109" t="s">
        <v>238</v>
      </c>
      <c r="F109" s="111" t="s">
        <v>407</v>
      </c>
      <c r="G109" s="112">
        <v>48.81</v>
      </c>
      <c r="H109" s="112">
        <v>8.8000000000000007</v>
      </c>
      <c r="I109" s="143" t="s">
        <v>79</v>
      </c>
      <c r="J109" s="112">
        <f>IF(I109="SI", G109-H109,G109)</f>
        <v>40.010000000000005</v>
      </c>
      <c r="K109" s="195" t="s">
        <v>317</v>
      </c>
      <c r="L109" s="108">
        <v>2018</v>
      </c>
      <c r="M109" s="108">
        <v>6944</v>
      </c>
      <c r="N109" s="109" t="s">
        <v>318</v>
      </c>
      <c r="O109" s="111" t="s">
        <v>319</v>
      </c>
      <c r="P109" s="109" t="s">
        <v>320</v>
      </c>
      <c r="Q109" s="109" t="s">
        <v>320</v>
      </c>
      <c r="R109" s="108">
        <v>1</v>
      </c>
      <c r="S109" s="111" t="s">
        <v>84</v>
      </c>
      <c r="T109" s="108">
        <v>1080203</v>
      </c>
      <c r="U109" s="108">
        <v>2890</v>
      </c>
      <c r="V109" s="108">
        <v>1937</v>
      </c>
      <c r="W109" s="108">
        <v>1</v>
      </c>
      <c r="X109" s="113">
        <v>2018</v>
      </c>
      <c r="Y109" s="113">
        <v>123</v>
      </c>
      <c r="Z109" s="113">
        <v>0</v>
      </c>
      <c r="AA109" s="114" t="s">
        <v>80</v>
      </c>
      <c r="AB109" s="108">
        <v>1676</v>
      </c>
      <c r="AC109" s="109" t="s">
        <v>305</v>
      </c>
      <c r="AD109" s="196" t="s">
        <v>321</v>
      </c>
      <c r="AE109" s="196" t="s">
        <v>305</v>
      </c>
      <c r="AF109" s="197">
        <f>AE109-AD109</f>
        <v>-28</v>
      </c>
      <c r="AG109" s="198">
        <f>IF(AI109="SI", 0,J109)</f>
        <v>40.010000000000005</v>
      </c>
      <c r="AH109" s="199">
        <f>AG109*AF109</f>
        <v>-1120.2800000000002</v>
      </c>
      <c r="AI109" s="200"/>
    </row>
    <row r="110" spans="1:35" x14ac:dyDescent="0.25">
      <c r="A110" s="108">
        <v>2018</v>
      </c>
      <c r="B110" s="108">
        <v>1010</v>
      </c>
      <c r="C110" s="109" t="s">
        <v>305</v>
      </c>
      <c r="D110" s="194" t="s">
        <v>408</v>
      </c>
      <c r="E110" s="109" t="s">
        <v>238</v>
      </c>
      <c r="F110" s="111" t="s">
        <v>409</v>
      </c>
      <c r="G110" s="112">
        <v>43.36</v>
      </c>
      <c r="H110" s="112">
        <v>7.82</v>
      </c>
      <c r="I110" s="143" t="s">
        <v>79</v>
      </c>
      <c r="J110" s="112">
        <f>IF(I110="SI", G110-H110,G110)</f>
        <v>35.54</v>
      </c>
      <c r="K110" s="195" t="s">
        <v>317</v>
      </c>
      <c r="L110" s="108">
        <v>2018</v>
      </c>
      <c r="M110" s="108">
        <v>6945</v>
      </c>
      <c r="N110" s="109" t="s">
        <v>318</v>
      </c>
      <c r="O110" s="111" t="s">
        <v>319</v>
      </c>
      <c r="P110" s="109" t="s">
        <v>320</v>
      </c>
      <c r="Q110" s="109" t="s">
        <v>320</v>
      </c>
      <c r="R110" s="108">
        <v>1</v>
      </c>
      <c r="S110" s="111" t="s">
        <v>84</v>
      </c>
      <c r="T110" s="108">
        <v>1080203</v>
      </c>
      <c r="U110" s="108">
        <v>2890</v>
      </c>
      <c r="V110" s="108">
        <v>1937</v>
      </c>
      <c r="W110" s="108">
        <v>1</v>
      </c>
      <c r="X110" s="113">
        <v>2018</v>
      </c>
      <c r="Y110" s="113">
        <v>123</v>
      </c>
      <c r="Z110" s="113">
        <v>0</v>
      </c>
      <c r="AA110" s="114" t="s">
        <v>80</v>
      </c>
      <c r="AB110" s="108">
        <v>1677</v>
      </c>
      <c r="AC110" s="109" t="s">
        <v>305</v>
      </c>
      <c r="AD110" s="196" t="s">
        <v>321</v>
      </c>
      <c r="AE110" s="196" t="s">
        <v>305</v>
      </c>
      <c r="AF110" s="197">
        <f>AE110-AD110</f>
        <v>-28</v>
      </c>
      <c r="AG110" s="198">
        <f>IF(AI110="SI", 0,J110)</f>
        <v>35.54</v>
      </c>
      <c r="AH110" s="199">
        <f>AG110*AF110</f>
        <v>-995.12</v>
      </c>
      <c r="AI110" s="200"/>
    </row>
    <row r="111" spans="1:35" x14ac:dyDescent="0.25">
      <c r="A111" s="108">
        <v>2018</v>
      </c>
      <c r="B111" s="108">
        <v>1011</v>
      </c>
      <c r="C111" s="109" t="s">
        <v>305</v>
      </c>
      <c r="D111" s="194" t="s">
        <v>410</v>
      </c>
      <c r="E111" s="109" t="s">
        <v>238</v>
      </c>
      <c r="F111" s="111" t="s">
        <v>411</v>
      </c>
      <c r="G111" s="112">
        <v>135.32</v>
      </c>
      <c r="H111" s="112">
        <v>24.4</v>
      </c>
      <c r="I111" s="143" t="s">
        <v>79</v>
      </c>
      <c r="J111" s="112">
        <f>IF(I111="SI", G111-H111,G111)</f>
        <v>110.91999999999999</v>
      </c>
      <c r="K111" s="195" t="s">
        <v>317</v>
      </c>
      <c r="L111" s="108">
        <v>2018</v>
      </c>
      <c r="M111" s="108">
        <v>6967</v>
      </c>
      <c r="N111" s="109" t="s">
        <v>318</v>
      </c>
      <c r="O111" s="111" t="s">
        <v>319</v>
      </c>
      <c r="P111" s="109" t="s">
        <v>320</v>
      </c>
      <c r="Q111" s="109" t="s">
        <v>320</v>
      </c>
      <c r="R111" s="108">
        <v>1</v>
      </c>
      <c r="S111" s="111" t="s">
        <v>84</v>
      </c>
      <c r="T111" s="108">
        <v>1080203</v>
      </c>
      <c r="U111" s="108">
        <v>2890</v>
      </c>
      <c r="V111" s="108">
        <v>1937</v>
      </c>
      <c r="W111" s="108">
        <v>1</v>
      </c>
      <c r="X111" s="113">
        <v>2018</v>
      </c>
      <c r="Y111" s="113">
        <v>123</v>
      </c>
      <c r="Z111" s="113">
        <v>0</v>
      </c>
      <c r="AA111" s="114" t="s">
        <v>80</v>
      </c>
      <c r="AB111" s="108">
        <v>1678</v>
      </c>
      <c r="AC111" s="109" t="s">
        <v>305</v>
      </c>
      <c r="AD111" s="196" t="s">
        <v>321</v>
      </c>
      <c r="AE111" s="196" t="s">
        <v>305</v>
      </c>
      <c r="AF111" s="197">
        <f>AE111-AD111</f>
        <v>-28</v>
      </c>
      <c r="AG111" s="198">
        <f>IF(AI111="SI", 0,J111)</f>
        <v>110.91999999999999</v>
      </c>
      <c r="AH111" s="199">
        <f>AG111*AF111</f>
        <v>-3105.7599999999998</v>
      </c>
      <c r="AI111" s="200"/>
    </row>
    <row r="112" spans="1:35" x14ac:dyDescent="0.25">
      <c r="A112" s="108">
        <v>2018</v>
      </c>
      <c r="B112" s="108">
        <v>1012</v>
      </c>
      <c r="C112" s="109" t="s">
        <v>305</v>
      </c>
      <c r="D112" s="194" t="s">
        <v>412</v>
      </c>
      <c r="E112" s="109" t="s">
        <v>238</v>
      </c>
      <c r="F112" s="111" t="s">
        <v>413</v>
      </c>
      <c r="G112" s="112">
        <v>1849.48</v>
      </c>
      <c r="H112" s="112">
        <v>333.51</v>
      </c>
      <c r="I112" s="143" t="s">
        <v>79</v>
      </c>
      <c r="J112" s="112">
        <f>IF(I112="SI", G112-H112,G112)</f>
        <v>1515.97</v>
      </c>
      <c r="K112" s="195" t="s">
        <v>317</v>
      </c>
      <c r="L112" s="108">
        <v>2018</v>
      </c>
      <c r="M112" s="108">
        <v>6884</v>
      </c>
      <c r="N112" s="109" t="s">
        <v>288</v>
      </c>
      <c r="O112" s="111" t="s">
        <v>319</v>
      </c>
      <c r="P112" s="109" t="s">
        <v>320</v>
      </c>
      <c r="Q112" s="109" t="s">
        <v>320</v>
      </c>
      <c r="R112" s="108">
        <v>4</v>
      </c>
      <c r="S112" s="111" t="s">
        <v>206</v>
      </c>
      <c r="T112" s="108">
        <v>1010803</v>
      </c>
      <c r="U112" s="108">
        <v>800</v>
      </c>
      <c r="V112" s="108">
        <v>1043</v>
      </c>
      <c r="W112" s="108">
        <v>2</v>
      </c>
      <c r="X112" s="113">
        <v>2018</v>
      </c>
      <c r="Y112" s="113">
        <v>122</v>
      </c>
      <c r="Z112" s="113">
        <v>0</v>
      </c>
      <c r="AA112" s="114" t="s">
        <v>80</v>
      </c>
      <c r="AB112" s="108">
        <v>1679</v>
      </c>
      <c r="AC112" s="109" t="s">
        <v>305</v>
      </c>
      <c r="AD112" s="196" t="s">
        <v>321</v>
      </c>
      <c r="AE112" s="196" t="s">
        <v>305</v>
      </c>
      <c r="AF112" s="197">
        <f>AE112-AD112</f>
        <v>-28</v>
      </c>
      <c r="AG112" s="198">
        <f>IF(AI112="SI", 0,J112)</f>
        <v>1515.97</v>
      </c>
      <c r="AH112" s="199">
        <f>AG112*AF112</f>
        <v>-42447.16</v>
      </c>
      <c r="AI112" s="200"/>
    </row>
    <row r="113" spans="1:35" x14ac:dyDescent="0.25">
      <c r="A113" s="108">
        <v>2018</v>
      </c>
      <c r="B113" s="108">
        <v>1013</v>
      </c>
      <c r="C113" s="109" t="s">
        <v>305</v>
      </c>
      <c r="D113" s="194" t="s">
        <v>414</v>
      </c>
      <c r="E113" s="109" t="s">
        <v>238</v>
      </c>
      <c r="F113" s="111" t="s">
        <v>415</v>
      </c>
      <c r="G113" s="112">
        <v>181.46</v>
      </c>
      <c r="H113" s="112">
        <v>32.72</v>
      </c>
      <c r="I113" s="143" t="s">
        <v>79</v>
      </c>
      <c r="J113" s="112">
        <f>IF(I113="SI", G113-H113,G113)</f>
        <v>148.74</v>
      </c>
      <c r="K113" s="195" t="s">
        <v>317</v>
      </c>
      <c r="L113" s="108">
        <v>2018</v>
      </c>
      <c r="M113" s="108">
        <v>6949</v>
      </c>
      <c r="N113" s="109" t="s">
        <v>318</v>
      </c>
      <c r="O113" s="111" t="s">
        <v>319</v>
      </c>
      <c r="P113" s="109" t="s">
        <v>320</v>
      </c>
      <c r="Q113" s="109" t="s">
        <v>320</v>
      </c>
      <c r="R113" s="108">
        <v>4</v>
      </c>
      <c r="S113" s="111" t="s">
        <v>206</v>
      </c>
      <c r="T113" s="108">
        <v>1010803</v>
      </c>
      <c r="U113" s="108">
        <v>800</v>
      </c>
      <c r="V113" s="108">
        <v>1043</v>
      </c>
      <c r="W113" s="108">
        <v>2</v>
      </c>
      <c r="X113" s="113">
        <v>2018</v>
      </c>
      <c r="Y113" s="113">
        <v>122</v>
      </c>
      <c r="Z113" s="113">
        <v>0</v>
      </c>
      <c r="AA113" s="114" t="s">
        <v>80</v>
      </c>
      <c r="AB113" s="108">
        <v>1680</v>
      </c>
      <c r="AC113" s="109" t="s">
        <v>305</v>
      </c>
      <c r="AD113" s="196" t="s">
        <v>321</v>
      </c>
      <c r="AE113" s="196" t="s">
        <v>305</v>
      </c>
      <c r="AF113" s="197">
        <f>AE113-AD113</f>
        <v>-28</v>
      </c>
      <c r="AG113" s="198">
        <f>IF(AI113="SI", 0,J113)</f>
        <v>148.74</v>
      </c>
      <c r="AH113" s="199">
        <f>AG113*AF113</f>
        <v>-4164.72</v>
      </c>
      <c r="AI113" s="200"/>
    </row>
    <row r="114" spans="1:35" x14ac:dyDescent="0.25">
      <c r="A114" s="108">
        <v>2018</v>
      </c>
      <c r="B114" s="108">
        <v>1014</v>
      </c>
      <c r="C114" s="109" t="s">
        <v>305</v>
      </c>
      <c r="D114" s="194" t="s">
        <v>416</v>
      </c>
      <c r="E114" s="109" t="s">
        <v>238</v>
      </c>
      <c r="F114" s="111" t="s">
        <v>417</v>
      </c>
      <c r="G114" s="112">
        <v>133.46</v>
      </c>
      <c r="H114" s="112">
        <v>24.07</v>
      </c>
      <c r="I114" s="143" t="s">
        <v>79</v>
      </c>
      <c r="J114" s="112">
        <f>IF(I114="SI", G114-H114,G114)</f>
        <v>109.39000000000001</v>
      </c>
      <c r="K114" s="195" t="s">
        <v>317</v>
      </c>
      <c r="L114" s="108">
        <v>2018</v>
      </c>
      <c r="M114" s="108">
        <v>6950</v>
      </c>
      <c r="N114" s="109" t="s">
        <v>318</v>
      </c>
      <c r="O114" s="111" t="s">
        <v>319</v>
      </c>
      <c r="P114" s="109" t="s">
        <v>320</v>
      </c>
      <c r="Q114" s="109" t="s">
        <v>320</v>
      </c>
      <c r="R114" s="108">
        <v>4</v>
      </c>
      <c r="S114" s="111" t="s">
        <v>206</v>
      </c>
      <c r="T114" s="108">
        <v>1050103</v>
      </c>
      <c r="U114" s="108">
        <v>2010</v>
      </c>
      <c r="V114" s="108">
        <v>1476</v>
      </c>
      <c r="W114" s="108">
        <v>1</v>
      </c>
      <c r="X114" s="113">
        <v>2018</v>
      </c>
      <c r="Y114" s="113">
        <v>129</v>
      </c>
      <c r="Z114" s="113">
        <v>0</v>
      </c>
      <c r="AA114" s="114" t="s">
        <v>80</v>
      </c>
      <c r="AB114" s="108">
        <v>1681</v>
      </c>
      <c r="AC114" s="109" t="s">
        <v>305</v>
      </c>
      <c r="AD114" s="196" t="s">
        <v>321</v>
      </c>
      <c r="AE114" s="196" t="s">
        <v>305</v>
      </c>
      <c r="AF114" s="197">
        <f>AE114-AD114</f>
        <v>-28</v>
      </c>
      <c r="AG114" s="198">
        <f>IF(AI114="SI", 0,J114)</f>
        <v>109.39000000000001</v>
      </c>
      <c r="AH114" s="199">
        <f>AG114*AF114</f>
        <v>-3062.9200000000005</v>
      </c>
      <c r="AI114" s="200"/>
    </row>
    <row r="115" spans="1:35" x14ac:dyDescent="0.25">
      <c r="A115" s="108">
        <v>2018</v>
      </c>
      <c r="B115" s="108">
        <v>1015</v>
      </c>
      <c r="C115" s="109" t="s">
        <v>305</v>
      </c>
      <c r="D115" s="194" t="s">
        <v>418</v>
      </c>
      <c r="E115" s="109" t="s">
        <v>238</v>
      </c>
      <c r="F115" s="111" t="s">
        <v>419</v>
      </c>
      <c r="G115" s="112">
        <v>283.86</v>
      </c>
      <c r="H115" s="112">
        <v>51.19</v>
      </c>
      <c r="I115" s="143" t="s">
        <v>79</v>
      </c>
      <c r="J115" s="112">
        <f>IF(I115="SI", G115-H115,G115)</f>
        <v>232.67000000000002</v>
      </c>
      <c r="K115" s="195" t="s">
        <v>317</v>
      </c>
      <c r="L115" s="108">
        <v>2018</v>
      </c>
      <c r="M115" s="108">
        <v>7022</v>
      </c>
      <c r="N115" s="109" t="s">
        <v>305</v>
      </c>
      <c r="O115" s="111" t="s">
        <v>420</v>
      </c>
      <c r="P115" s="109" t="s">
        <v>421</v>
      </c>
      <c r="Q115" s="109" t="s">
        <v>421</v>
      </c>
      <c r="R115" s="108">
        <v>1</v>
      </c>
      <c r="S115" s="111" t="s">
        <v>84</v>
      </c>
      <c r="T115" s="108">
        <v>1080203</v>
      </c>
      <c r="U115" s="108">
        <v>2890</v>
      </c>
      <c r="V115" s="108">
        <v>1937</v>
      </c>
      <c r="W115" s="108">
        <v>1</v>
      </c>
      <c r="X115" s="113">
        <v>2018</v>
      </c>
      <c r="Y115" s="113">
        <v>123</v>
      </c>
      <c r="Z115" s="113">
        <v>0</v>
      </c>
      <c r="AA115" s="114" t="s">
        <v>80</v>
      </c>
      <c r="AB115" s="108">
        <v>1682</v>
      </c>
      <c r="AC115" s="109" t="s">
        <v>305</v>
      </c>
      <c r="AD115" s="196" t="s">
        <v>422</v>
      </c>
      <c r="AE115" s="196" t="s">
        <v>305</v>
      </c>
      <c r="AF115" s="197">
        <f>AE115-AD115</f>
        <v>-30</v>
      </c>
      <c r="AG115" s="198">
        <f>IF(AI115="SI", 0,J115)</f>
        <v>232.67000000000002</v>
      </c>
      <c r="AH115" s="199">
        <f>AG115*AF115</f>
        <v>-6980.1</v>
      </c>
      <c r="AI115" s="200"/>
    </row>
    <row r="116" spans="1:35" x14ac:dyDescent="0.25">
      <c r="A116" s="108">
        <v>2018</v>
      </c>
      <c r="B116" s="108">
        <v>1016</v>
      </c>
      <c r="C116" s="109" t="s">
        <v>305</v>
      </c>
      <c r="D116" s="194" t="s">
        <v>423</v>
      </c>
      <c r="E116" s="109" t="s">
        <v>238</v>
      </c>
      <c r="F116" s="111" t="s">
        <v>419</v>
      </c>
      <c r="G116" s="112">
        <v>108.76</v>
      </c>
      <c r="H116" s="112">
        <v>19.61</v>
      </c>
      <c r="I116" s="143" t="s">
        <v>79</v>
      </c>
      <c r="J116" s="112">
        <f>IF(I116="SI", G116-H116,G116)</f>
        <v>89.15</v>
      </c>
      <c r="K116" s="195" t="s">
        <v>317</v>
      </c>
      <c r="L116" s="108">
        <v>2018</v>
      </c>
      <c r="M116" s="108">
        <v>7021</v>
      </c>
      <c r="N116" s="109" t="s">
        <v>305</v>
      </c>
      <c r="O116" s="111" t="s">
        <v>420</v>
      </c>
      <c r="P116" s="109" t="s">
        <v>421</v>
      </c>
      <c r="Q116" s="109" t="s">
        <v>421</v>
      </c>
      <c r="R116" s="108">
        <v>1</v>
      </c>
      <c r="S116" s="111" t="s">
        <v>84</v>
      </c>
      <c r="T116" s="108">
        <v>1080203</v>
      </c>
      <c r="U116" s="108">
        <v>2890</v>
      </c>
      <c r="V116" s="108">
        <v>1937</v>
      </c>
      <c r="W116" s="108">
        <v>1</v>
      </c>
      <c r="X116" s="113">
        <v>2018</v>
      </c>
      <c r="Y116" s="113">
        <v>123</v>
      </c>
      <c r="Z116" s="113">
        <v>0</v>
      </c>
      <c r="AA116" s="114" t="s">
        <v>80</v>
      </c>
      <c r="AB116" s="108">
        <v>1683</v>
      </c>
      <c r="AC116" s="109" t="s">
        <v>305</v>
      </c>
      <c r="AD116" s="196" t="s">
        <v>422</v>
      </c>
      <c r="AE116" s="196" t="s">
        <v>305</v>
      </c>
      <c r="AF116" s="197">
        <f>AE116-AD116</f>
        <v>-30</v>
      </c>
      <c r="AG116" s="198">
        <f>IF(AI116="SI", 0,J116)</f>
        <v>89.15</v>
      </c>
      <c r="AH116" s="199">
        <f>AG116*AF116</f>
        <v>-2674.5</v>
      </c>
      <c r="AI116" s="200"/>
    </row>
    <row r="117" spans="1:35" x14ac:dyDescent="0.25">
      <c r="A117" s="108">
        <v>2018</v>
      </c>
      <c r="B117" s="108">
        <v>1017</v>
      </c>
      <c r="C117" s="109" t="s">
        <v>305</v>
      </c>
      <c r="D117" s="194" t="s">
        <v>424</v>
      </c>
      <c r="E117" s="109" t="s">
        <v>238</v>
      </c>
      <c r="F117" s="111" t="s">
        <v>419</v>
      </c>
      <c r="G117" s="112">
        <v>223.59</v>
      </c>
      <c r="H117" s="112">
        <v>40.32</v>
      </c>
      <c r="I117" s="143" t="s">
        <v>79</v>
      </c>
      <c r="J117" s="112">
        <f>IF(I117="SI", G117-H117,G117)</f>
        <v>183.27</v>
      </c>
      <c r="K117" s="195" t="s">
        <v>317</v>
      </c>
      <c r="L117" s="108">
        <v>2018</v>
      </c>
      <c r="M117" s="108">
        <v>6966</v>
      </c>
      <c r="N117" s="109" t="s">
        <v>318</v>
      </c>
      <c r="O117" s="111" t="s">
        <v>425</v>
      </c>
      <c r="P117" s="109" t="s">
        <v>426</v>
      </c>
      <c r="Q117" s="109" t="s">
        <v>426</v>
      </c>
      <c r="R117" s="108">
        <v>1</v>
      </c>
      <c r="S117" s="111" t="s">
        <v>84</v>
      </c>
      <c r="T117" s="108">
        <v>1080203</v>
      </c>
      <c r="U117" s="108">
        <v>2890</v>
      </c>
      <c r="V117" s="108">
        <v>1937</v>
      </c>
      <c r="W117" s="108">
        <v>1</v>
      </c>
      <c r="X117" s="113">
        <v>2018</v>
      </c>
      <c r="Y117" s="113">
        <v>123</v>
      </c>
      <c r="Z117" s="113">
        <v>0</v>
      </c>
      <c r="AA117" s="114" t="s">
        <v>80</v>
      </c>
      <c r="AB117" s="108">
        <v>1684</v>
      </c>
      <c r="AC117" s="109" t="s">
        <v>305</v>
      </c>
      <c r="AD117" s="196" t="s">
        <v>427</v>
      </c>
      <c r="AE117" s="196" t="s">
        <v>305</v>
      </c>
      <c r="AF117" s="197">
        <f>AE117-AD117</f>
        <v>-27</v>
      </c>
      <c r="AG117" s="198">
        <f>IF(AI117="SI", 0,J117)</f>
        <v>183.27</v>
      </c>
      <c r="AH117" s="199">
        <f>AG117*AF117</f>
        <v>-4948.29</v>
      </c>
      <c r="AI117" s="200"/>
    </row>
    <row r="118" spans="1:35" x14ac:dyDescent="0.25">
      <c r="A118" s="108">
        <v>2018</v>
      </c>
      <c r="B118" s="108">
        <v>1018</v>
      </c>
      <c r="C118" s="109" t="s">
        <v>428</v>
      </c>
      <c r="D118" s="194" t="s">
        <v>429</v>
      </c>
      <c r="E118" s="109" t="s">
        <v>288</v>
      </c>
      <c r="F118" s="111" t="s">
        <v>430</v>
      </c>
      <c r="G118" s="112">
        <v>492.8</v>
      </c>
      <c r="H118" s="112">
        <v>0</v>
      </c>
      <c r="I118" s="143" t="s">
        <v>79</v>
      </c>
      <c r="J118" s="112">
        <f>IF(I118="SI", G118-H118,G118)</f>
        <v>492.8</v>
      </c>
      <c r="K118" s="195" t="s">
        <v>431</v>
      </c>
      <c r="L118" s="108">
        <v>2018</v>
      </c>
      <c r="M118" s="108">
        <v>6889</v>
      </c>
      <c r="N118" s="109" t="s">
        <v>288</v>
      </c>
      <c r="O118" s="111" t="s">
        <v>432</v>
      </c>
      <c r="P118" s="109" t="s">
        <v>433</v>
      </c>
      <c r="Q118" s="109" t="s">
        <v>433</v>
      </c>
      <c r="R118" s="108">
        <v>3</v>
      </c>
      <c r="S118" s="111" t="s">
        <v>121</v>
      </c>
      <c r="T118" s="108">
        <v>1010803</v>
      </c>
      <c r="U118" s="108">
        <v>800</v>
      </c>
      <c r="V118" s="108">
        <v>1043</v>
      </c>
      <c r="W118" s="108">
        <v>5</v>
      </c>
      <c r="X118" s="113">
        <v>2018</v>
      </c>
      <c r="Y118" s="113">
        <v>78</v>
      </c>
      <c r="Z118" s="113">
        <v>0</v>
      </c>
      <c r="AA118" s="114" t="s">
        <v>80</v>
      </c>
      <c r="AB118" s="108">
        <v>1713</v>
      </c>
      <c r="AC118" s="109" t="s">
        <v>428</v>
      </c>
      <c r="AD118" s="196" t="s">
        <v>434</v>
      </c>
      <c r="AE118" s="196" t="s">
        <v>428</v>
      </c>
      <c r="AF118" s="197">
        <f>AE118-AD118</f>
        <v>-25</v>
      </c>
      <c r="AG118" s="198">
        <f>IF(AI118="SI", 0,J118)</f>
        <v>492.8</v>
      </c>
      <c r="AH118" s="199">
        <f>AG118*AF118</f>
        <v>-12320</v>
      </c>
      <c r="AI118" s="200"/>
    </row>
    <row r="119" spans="1:35" x14ac:dyDescent="0.25">
      <c r="A119" s="108">
        <v>2018</v>
      </c>
      <c r="B119" s="108">
        <v>1019</v>
      </c>
      <c r="C119" s="109" t="s">
        <v>428</v>
      </c>
      <c r="D119" s="194" t="s">
        <v>435</v>
      </c>
      <c r="E119" s="109" t="s">
        <v>288</v>
      </c>
      <c r="F119" s="111" t="s">
        <v>436</v>
      </c>
      <c r="G119" s="112">
        <v>242.7</v>
      </c>
      <c r="H119" s="112">
        <v>0</v>
      </c>
      <c r="I119" s="143" t="s">
        <v>79</v>
      </c>
      <c r="J119" s="112">
        <f>IF(I119="SI", G119-H119,G119)</f>
        <v>242.7</v>
      </c>
      <c r="K119" s="195" t="s">
        <v>431</v>
      </c>
      <c r="L119" s="108">
        <v>2018</v>
      </c>
      <c r="M119" s="108">
        <v>6943</v>
      </c>
      <c r="N119" s="109" t="s">
        <v>318</v>
      </c>
      <c r="O119" s="111" t="s">
        <v>437</v>
      </c>
      <c r="P119" s="109" t="s">
        <v>438</v>
      </c>
      <c r="Q119" s="109" t="s">
        <v>439</v>
      </c>
      <c r="R119" s="108">
        <v>4</v>
      </c>
      <c r="S119" s="111" t="s">
        <v>206</v>
      </c>
      <c r="T119" s="108">
        <v>1010803</v>
      </c>
      <c r="U119" s="108">
        <v>800</v>
      </c>
      <c r="V119" s="108">
        <v>1043</v>
      </c>
      <c r="W119" s="108">
        <v>5</v>
      </c>
      <c r="X119" s="113">
        <v>2018</v>
      </c>
      <c r="Y119" s="113">
        <v>78</v>
      </c>
      <c r="Z119" s="113">
        <v>0</v>
      </c>
      <c r="AA119" s="114" t="s">
        <v>80</v>
      </c>
      <c r="AB119" s="108">
        <v>1712</v>
      </c>
      <c r="AC119" s="109" t="s">
        <v>428</v>
      </c>
      <c r="AD119" s="196" t="s">
        <v>434</v>
      </c>
      <c r="AE119" s="196" t="s">
        <v>428</v>
      </c>
      <c r="AF119" s="197">
        <f>AE119-AD119</f>
        <v>-25</v>
      </c>
      <c r="AG119" s="198">
        <f>IF(AI119="SI", 0,J119)</f>
        <v>242.7</v>
      </c>
      <c r="AH119" s="199">
        <f>AG119*AF119</f>
        <v>-6067.5</v>
      </c>
      <c r="AI119" s="200"/>
    </row>
    <row r="120" spans="1:35" x14ac:dyDescent="0.25">
      <c r="A120" s="108">
        <v>2018</v>
      </c>
      <c r="B120" s="108">
        <v>1020</v>
      </c>
      <c r="C120" s="109" t="s">
        <v>428</v>
      </c>
      <c r="D120" s="194" t="s">
        <v>440</v>
      </c>
      <c r="E120" s="109" t="s">
        <v>318</v>
      </c>
      <c r="F120" s="111" t="s">
        <v>441</v>
      </c>
      <c r="G120" s="112">
        <v>256.2</v>
      </c>
      <c r="H120" s="112">
        <v>46.2</v>
      </c>
      <c r="I120" s="143" t="s">
        <v>79</v>
      </c>
      <c r="J120" s="112">
        <f>IF(I120="SI", G120-H120,G120)</f>
        <v>210</v>
      </c>
      <c r="K120" s="195" t="s">
        <v>442</v>
      </c>
      <c r="L120" s="108">
        <v>2018</v>
      </c>
      <c r="M120" s="108">
        <v>6990</v>
      </c>
      <c r="N120" s="109" t="s">
        <v>318</v>
      </c>
      <c r="O120" s="111" t="s">
        <v>443</v>
      </c>
      <c r="P120" s="109" t="s">
        <v>444</v>
      </c>
      <c r="Q120" s="109" t="s">
        <v>444</v>
      </c>
      <c r="R120" s="108">
        <v>1</v>
      </c>
      <c r="S120" s="111" t="s">
        <v>84</v>
      </c>
      <c r="T120" s="108">
        <v>1010503</v>
      </c>
      <c r="U120" s="108">
        <v>470</v>
      </c>
      <c r="V120" s="108">
        <v>1156</v>
      </c>
      <c r="W120" s="108">
        <v>5</v>
      </c>
      <c r="X120" s="113">
        <v>2018</v>
      </c>
      <c r="Y120" s="113">
        <v>603</v>
      </c>
      <c r="Z120" s="113">
        <v>0</v>
      </c>
      <c r="AA120" s="114" t="s">
        <v>428</v>
      </c>
      <c r="AB120" s="108">
        <v>1714</v>
      </c>
      <c r="AC120" s="109" t="s">
        <v>428</v>
      </c>
      <c r="AD120" s="196" t="s">
        <v>427</v>
      </c>
      <c r="AE120" s="196" t="s">
        <v>428</v>
      </c>
      <c r="AF120" s="197">
        <f>AE120-AD120</f>
        <v>-26</v>
      </c>
      <c r="AG120" s="198">
        <f>IF(AI120="SI", 0,J120)</f>
        <v>210</v>
      </c>
      <c r="AH120" s="199">
        <f>AG120*AF120</f>
        <v>-5460</v>
      </c>
      <c r="AI120" s="200"/>
    </row>
    <row r="121" spans="1:35" x14ac:dyDescent="0.25">
      <c r="A121" s="108">
        <v>2018</v>
      </c>
      <c r="B121" s="108">
        <v>1021</v>
      </c>
      <c r="C121" s="109" t="s">
        <v>428</v>
      </c>
      <c r="D121" s="194" t="s">
        <v>445</v>
      </c>
      <c r="E121" s="109" t="s">
        <v>318</v>
      </c>
      <c r="F121" s="111" t="s">
        <v>446</v>
      </c>
      <c r="G121" s="112">
        <v>47.58</v>
      </c>
      <c r="H121" s="112">
        <v>8.58</v>
      </c>
      <c r="I121" s="143" t="s">
        <v>79</v>
      </c>
      <c r="J121" s="112">
        <f>IF(I121="SI", G121-H121,G121)</f>
        <v>39</v>
      </c>
      <c r="K121" s="195" t="s">
        <v>442</v>
      </c>
      <c r="L121" s="108">
        <v>2018</v>
      </c>
      <c r="M121" s="108">
        <v>6991</v>
      </c>
      <c r="N121" s="109" t="s">
        <v>318</v>
      </c>
      <c r="O121" s="111" t="s">
        <v>443</v>
      </c>
      <c r="P121" s="109" t="s">
        <v>444</v>
      </c>
      <c r="Q121" s="109" t="s">
        <v>444</v>
      </c>
      <c r="R121" s="108">
        <v>1</v>
      </c>
      <c r="S121" s="111" t="s">
        <v>84</v>
      </c>
      <c r="T121" s="108">
        <v>1010503</v>
      </c>
      <c r="U121" s="108">
        <v>470</v>
      </c>
      <c r="V121" s="108">
        <v>1156</v>
      </c>
      <c r="W121" s="108">
        <v>5</v>
      </c>
      <c r="X121" s="113">
        <v>2018</v>
      </c>
      <c r="Y121" s="113">
        <v>603</v>
      </c>
      <c r="Z121" s="113">
        <v>0</v>
      </c>
      <c r="AA121" s="114" t="s">
        <v>428</v>
      </c>
      <c r="AB121" s="108">
        <v>1714</v>
      </c>
      <c r="AC121" s="109" t="s">
        <v>428</v>
      </c>
      <c r="AD121" s="196" t="s">
        <v>427</v>
      </c>
      <c r="AE121" s="196" t="s">
        <v>428</v>
      </c>
      <c r="AF121" s="197">
        <f>AE121-AD121</f>
        <v>-26</v>
      </c>
      <c r="AG121" s="198">
        <f>IF(AI121="SI", 0,J121)</f>
        <v>39</v>
      </c>
      <c r="AH121" s="199">
        <f>AG121*AF121</f>
        <v>-1014</v>
      </c>
      <c r="AI121" s="200"/>
    </row>
    <row r="122" spans="1:35" x14ac:dyDescent="0.25">
      <c r="A122" s="108">
        <v>2018</v>
      </c>
      <c r="B122" s="108">
        <v>1022</v>
      </c>
      <c r="C122" s="109" t="s">
        <v>428</v>
      </c>
      <c r="D122" s="194" t="s">
        <v>447</v>
      </c>
      <c r="E122" s="109" t="s">
        <v>207</v>
      </c>
      <c r="F122" s="111" t="s">
        <v>448</v>
      </c>
      <c r="G122" s="112">
        <v>4302.9399999999996</v>
      </c>
      <c r="H122" s="112">
        <v>920.26</v>
      </c>
      <c r="I122" s="143" t="s">
        <v>79</v>
      </c>
      <c r="J122" s="112">
        <f>IF(I122="SI", G122-H122,G122)</f>
        <v>3382.6799999999994</v>
      </c>
      <c r="K122" s="195" t="s">
        <v>449</v>
      </c>
      <c r="L122" s="108">
        <v>2018</v>
      </c>
      <c r="M122" s="108">
        <v>7018</v>
      </c>
      <c r="N122" s="109" t="s">
        <v>305</v>
      </c>
      <c r="O122" s="111" t="s">
        <v>450</v>
      </c>
      <c r="P122" s="109" t="s">
        <v>451</v>
      </c>
      <c r="Q122" s="109" t="s">
        <v>452</v>
      </c>
      <c r="R122" s="108">
        <v>1</v>
      </c>
      <c r="S122" s="111" t="s">
        <v>84</v>
      </c>
      <c r="T122" s="108">
        <v>2100503</v>
      </c>
      <c r="U122" s="108">
        <v>9550</v>
      </c>
      <c r="V122" s="108">
        <v>3308</v>
      </c>
      <c r="W122" s="108">
        <v>1</v>
      </c>
      <c r="X122" s="113">
        <v>2018</v>
      </c>
      <c r="Y122" s="113">
        <v>206</v>
      </c>
      <c r="Z122" s="113">
        <v>1</v>
      </c>
      <c r="AA122" s="114" t="s">
        <v>428</v>
      </c>
      <c r="AB122" s="108">
        <v>1716</v>
      </c>
      <c r="AC122" s="109" t="s">
        <v>428</v>
      </c>
      <c r="AD122" s="196" t="s">
        <v>422</v>
      </c>
      <c r="AE122" s="196" t="s">
        <v>428</v>
      </c>
      <c r="AF122" s="197">
        <f>AE122-AD122</f>
        <v>-29</v>
      </c>
      <c r="AG122" s="198">
        <f>IF(AI122="SI", 0,J122)</f>
        <v>3382.6799999999994</v>
      </c>
      <c r="AH122" s="199">
        <f>AG122*AF122</f>
        <v>-98097.719999999987</v>
      </c>
      <c r="AI122" s="200"/>
    </row>
    <row r="123" spans="1:35" x14ac:dyDescent="0.25">
      <c r="A123" s="108">
        <v>2018</v>
      </c>
      <c r="B123" s="108">
        <v>1022</v>
      </c>
      <c r="C123" s="109" t="s">
        <v>428</v>
      </c>
      <c r="D123" s="194" t="s">
        <v>447</v>
      </c>
      <c r="E123" s="109" t="s">
        <v>207</v>
      </c>
      <c r="F123" s="111" t="s">
        <v>448</v>
      </c>
      <c r="G123" s="112">
        <v>800.32</v>
      </c>
      <c r="H123" s="112">
        <v>0</v>
      </c>
      <c r="I123" s="143" t="s">
        <v>79</v>
      </c>
      <c r="J123" s="112">
        <f>IF(I123="SI", G123-H123,G123)</f>
        <v>800.32</v>
      </c>
      <c r="K123" s="195" t="s">
        <v>449</v>
      </c>
      <c r="L123" s="108">
        <v>2018</v>
      </c>
      <c r="M123" s="108">
        <v>7018</v>
      </c>
      <c r="N123" s="109" t="s">
        <v>305</v>
      </c>
      <c r="O123" s="111" t="s">
        <v>450</v>
      </c>
      <c r="P123" s="109" t="s">
        <v>451</v>
      </c>
      <c r="Q123" s="109" t="s">
        <v>452</v>
      </c>
      <c r="R123" s="108">
        <v>1</v>
      </c>
      <c r="S123" s="111" t="s">
        <v>84</v>
      </c>
      <c r="T123" s="108">
        <v>2080101</v>
      </c>
      <c r="U123" s="108">
        <v>8230</v>
      </c>
      <c r="V123" s="108">
        <v>3481</v>
      </c>
      <c r="W123" s="108">
        <v>1</v>
      </c>
      <c r="X123" s="113">
        <v>2018</v>
      </c>
      <c r="Y123" s="113">
        <v>207</v>
      </c>
      <c r="Z123" s="113">
        <v>1</v>
      </c>
      <c r="AA123" s="114" t="s">
        <v>428</v>
      </c>
      <c r="AB123" s="108">
        <v>1715</v>
      </c>
      <c r="AC123" s="109" t="s">
        <v>428</v>
      </c>
      <c r="AD123" s="196" t="s">
        <v>422</v>
      </c>
      <c r="AE123" s="196" t="s">
        <v>428</v>
      </c>
      <c r="AF123" s="197">
        <f>AE123-AD123</f>
        <v>-29</v>
      </c>
      <c r="AG123" s="198">
        <f>IF(AI123="SI", 0,J123)</f>
        <v>800.32</v>
      </c>
      <c r="AH123" s="199">
        <f>AG123*AF123</f>
        <v>-23209.280000000002</v>
      </c>
      <c r="AI123" s="200"/>
    </row>
    <row r="124" spans="1:35" x14ac:dyDescent="0.25">
      <c r="A124" s="108">
        <v>2018</v>
      </c>
      <c r="B124" s="108">
        <v>1023</v>
      </c>
      <c r="C124" s="109" t="s">
        <v>428</v>
      </c>
      <c r="D124" s="194" t="s">
        <v>453</v>
      </c>
      <c r="E124" s="109" t="s">
        <v>207</v>
      </c>
      <c r="F124" s="111" t="s">
        <v>454</v>
      </c>
      <c r="G124" s="112">
        <v>5075.2</v>
      </c>
      <c r="H124" s="112">
        <v>915.2</v>
      </c>
      <c r="I124" s="143" t="s">
        <v>79</v>
      </c>
      <c r="J124" s="112">
        <f>IF(I124="SI", G124-H124,G124)</f>
        <v>4160</v>
      </c>
      <c r="K124" s="195" t="s">
        <v>455</v>
      </c>
      <c r="L124" s="108">
        <v>2018</v>
      </c>
      <c r="M124" s="108">
        <v>6875</v>
      </c>
      <c r="N124" s="109" t="s">
        <v>288</v>
      </c>
      <c r="O124" s="111" t="s">
        <v>456</v>
      </c>
      <c r="P124" s="109" t="s">
        <v>457</v>
      </c>
      <c r="Q124" s="109" t="s">
        <v>458</v>
      </c>
      <c r="R124" s="108">
        <v>1</v>
      </c>
      <c r="S124" s="111" t="s">
        <v>84</v>
      </c>
      <c r="T124" s="108">
        <v>2090101</v>
      </c>
      <c r="U124" s="108">
        <v>8530</v>
      </c>
      <c r="V124" s="108">
        <v>3471</v>
      </c>
      <c r="W124" s="108">
        <v>1</v>
      </c>
      <c r="X124" s="113">
        <v>2018</v>
      </c>
      <c r="Y124" s="113">
        <v>216</v>
      </c>
      <c r="Z124" s="113">
        <v>5</v>
      </c>
      <c r="AA124" s="114" t="s">
        <v>428</v>
      </c>
      <c r="AB124" s="108">
        <v>1775</v>
      </c>
      <c r="AC124" s="109" t="s">
        <v>459</v>
      </c>
      <c r="AD124" s="196" t="s">
        <v>434</v>
      </c>
      <c r="AE124" s="196" t="s">
        <v>459</v>
      </c>
      <c r="AF124" s="197">
        <f>AE124-AD124</f>
        <v>-10</v>
      </c>
      <c r="AG124" s="198">
        <f>IF(AI124="SI", 0,J124)</f>
        <v>4160</v>
      </c>
      <c r="AH124" s="199">
        <f>AG124*AF124</f>
        <v>-41600</v>
      </c>
      <c r="AI124" s="200"/>
    </row>
    <row r="125" spans="1:35" x14ac:dyDescent="0.25">
      <c r="A125" s="108">
        <v>2018</v>
      </c>
      <c r="B125" s="108">
        <v>1024</v>
      </c>
      <c r="C125" s="109" t="s">
        <v>460</v>
      </c>
      <c r="D125" s="194" t="s">
        <v>461</v>
      </c>
      <c r="E125" s="109" t="s">
        <v>149</v>
      </c>
      <c r="F125" s="111" t="s">
        <v>462</v>
      </c>
      <c r="G125" s="112">
        <v>8441.43</v>
      </c>
      <c r="H125" s="112">
        <v>401.97</v>
      </c>
      <c r="I125" s="143" t="s">
        <v>79</v>
      </c>
      <c r="J125" s="112">
        <f>IF(I125="SI", G125-H125,G125)</f>
        <v>8039.46</v>
      </c>
      <c r="K125" s="195" t="s">
        <v>80</v>
      </c>
      <c r="L125" s="108">
        <v>2018</v>
      </c>
      <c r="M125" s="108">
        <v>6926</v>
      </c>
      <c r="N125" s="109" t="s">
        <v>318</v>
      </c>
      <c r="O125" s="111" t="s">
        <v>463</v>
      </c>
      <c r="P125" s="109" t="s">
        <v>464</v>
      </c>
      <c r="Q125" s="109" t="s">
        <v>464</v>
      </c>
      <c r="R125" s="108">
        <v>4</v>
      </c>
      <c r="S125" s="111" t="s">
        <v>206</v>
      </c>
      <c r="T125" s="108">
        <v>1040503</v>
      </c>
      <c r="U125" s="108">
        <v>1900</v>
      </c>
      <c r="V125" s="108">
        <v>1428</v>
      </c>
      <c r="W125" s="108">
        <v>1</v>
      </c>
      <c r="X125" s="113">
        <v>2018</v>
      </c>
      <c r="Y125" s="113">
        <v>222</v>
      </c>
      <c r="Z125" s="113">
        <v>0</v>
      </c>
      <c r="AA125" s="114" t="s">
        <v>460</v>
      </c>
      <c r="AB125" s="108">
        <v>1718</v>
      </c>
      <c r="AC125" s="109" t="s">
        <v>460</v>
      </c>
      <c r="AD125" s="196" t="s">
        <v>108</v>
      </c>
      <c r="AE125" s="196" t="s">
        <v>460</v>
      </c>
      <c r="AF125" s="197">
        <f>AE125-AD125</f>
        <v>-12</v>
      </c>
      <c r="AG125" s="198">
        <f>IF(AI125="SI", 0,J125)</f>
        <v>8039.46</v>
      </c>
      <c r="AH125" s="199">
        <f>AG125*AF125</f>
        <v>-96473.52</v>
      </c>
      <c r="AI125" s="200"/>
    </row>
    <row r="126" spans="1:35" x14ac:dyDescent="0.25">
      <c r="A126" s="108">
        <v>2018</v>
      </c>
      <c r="B126" s="108">
        <v>1025</v>
      </c>
      <c r="C126" s="109" t="s">
        <v>460</v>
      </c>
      <c r="D126" s="194" t="s">
        <v>465</v>
      </c>
      <c r="E126" s="109" t="s">
        <v>466</v>
      </c>
      <c r="F126" s="111" t="s">
        <v>265</v>
      </c>
      <c r="G126" s="112">
        <v>7799.79</v>
      </c>
      <c r="H126" s="112">
        <v>1406.52</v>
      </c>
      <c r="I126" s="143" t="s">
        <v>79</v>
      </c>
      <c r="J126" s="112">
        <f>IF(I126="SI", G126-H126,G126)</f>
        <v>6393.27</v>
      </c>
      <c r="K126" s="195" t="s">
        <v>467</v>
      </c>
      <c r="L126" s="108">
        <v>2018</v>
      </c>
      <c r="M126" s="108">
        <v>7130</v>
      </c>
      <c r="N126" s="109" t="s">
        <v>460</v>
      </c>
      <c r="O126" s="111" t="s">
        <v>266</v>
      </c>
      <c r="P126" s="109" t="s">
        <v>267</v>
      </c>
      <c r="Q126" s="109" t="s">
        <v>267</v>
      </c>
      <c r="R126" s="108">
        <v>4</v>
      </c>
      <c r="S126" s="111" t="s">
        <v>206</v>
      </c>
      <c r="T126" s="108">
        <v>1050103</v>
      </c>
      <c r="U126" s="108">
        <v>2010</v>
      </c>
      <c r="V126" s="108">
        <v>1478</v>
      </c>
      <c r="W126" s="108">
        <v>1</v>
      </c>
      <c r="X126" s="113">
        <v>2018</v>
      </c>
      <c r="Y126" s="113">
        <v>552</v>
      </c>
      <c r="Z126" s="113">
        <v>0</v>
      </c>
      <c r="AA126" s="114" t="s">
        <v>460</v>
      </c>
      <c r="AB126" s="108">
        <v>1719</v>
      </c>
      <c r="AC126" s="109" t="s">
        <v>460</v>
      </c>
      <c r="AD126" s="196" t="s">
        <v>468</v>
      </c>
      <c r="AE126" s="196" t="s">
        <v>460</v>
      </c>
      <c r="AF126" s="197">
        <f>AE126-AD126</f>
        <v>-122</v>
      </c>
      <c r="AG126" s="198">
        <f>IF(AI126="SI", 0,J126)</f>
        <v>6393.27</v>
      </c>
      <c r="AH126" s="199">
        <f>AG126*AF126</f>
        <v>-779978.94000000006</v>
      </c>
      <c r="AI126" s="200"/>
    </row>
    <row r="127" spans="1:35" x14ac:dyDescent="0.25">
      <c r="A127" s="108">
        <v>2018</v>
      </c>
      <c r="B127" s="108">
        <v>1026</v>
      </c>
      <c r="C127" s="109" t="s">
        <v>157</v>
      </c>
      <c r="D127" s="194" t="s">
        <v>469</v>
      </c>
      <c r="E127" s="109" t="s">
        <v>460</v>
      </c>
      <c r="F127" s="111" t="s">
        <v>470</v>
      </c>
      <c r="G127" s="112">
        <v>27.18</v>
      </c>
      <c r="H127" s="112">
        <v>4.9000000000000004</v>
      </c>
      <c r="I127" s="143" t="s">
        <v>79</v>
      </c>
      <c r="J127" s="112">
        <f>IF(I127="SI", G127-H127,G127)</f>
        <v>22.28</v>
      </c>
      <c r="K127" s="195" t="s">
        <v>471</v>
      </c>
      <c r="L127" s="108">
        <v>2018</v>
      </c>
      <c r="M127" s="108">
        <v>7169</v>
      </c>
      <c r="N127" s="109" t="s">
        <v>157</v>
      </c>
      <c r="O127" s="111" t="s">
        <v>472</v>
      </c>
      <c r="P127" s="109" t="s">
        <v>473</v>
      </c>
      <c r="Q127" s="109" t="s">
        <v>473</v>
      </c>
      <c r="R127" s="108">
        <v>1</v>
      </c>
      <c r="S127" s="111" t="s">
        <v>84</v>
      </c>
      <c r="T127" s="108">
        <v>1010503</v>
      </c>
      <c r="U127" s="108">
        <v>470</v>
      </c>
      <c r="V127" s="108">
        <v>1156</v>
      </c>
      <c r="W127" s="108">
        <v>4</v>
      </c>
      <c r="X127" s="113">
        <v>2018</v>
      </c>
      <c r="Y127" s="113">
        <v>131</v>
      </c>
      <c r="Z127" s="113">
        <v>0</v>
      </c>
      <c r="AA127" s="114" t="s">
        <v>80</v>
      </c>
      <c r="AB127" s="108">
        <v>1720</v>
      </c>
      <c r="AC127" s="109" t="s">
        <v>157</v>
      </c>
      <c r="AD127" s="196" t="s">
        <v>474</v>
      </c>
      <c r="AE127" s="196" t="s">
        <v>157</v>
      </c>
      <c r="AF127" s="197">
        <f>AE127-AD127</f>
        <v>-21</v>
      </c>
      <c r="AG127" s="198">
        <f>IF(AI127="SI", 0,J127)</f>
        <v>22.28</v>
      </c>
      <c r="AH127" s="199">
        <f>AG127*AF127</f>
        <v>-467.88</v>
      </c>
      <c r="AI127" s="200"/>
    </row>
    <row r="128" spans="1:35" x14ac:dyDescent="0.25">
      <c r="A128" s="108">
        <v>2018</v>
      </c>
      <c r="B128" s="108">
        <v>1027</v>
      </c>
      <c r="C128" s="109" t="s">
        <v>157</v>
      </c>
      <c r="D128" s="194" t="s">
        <v>475</v>
      </c>
      <c r="E128" s="109" t="s">
        <v>460</v>
      </c>
      <c r="F128" s="111" t="s">
        <v>476</v>
      </c>
      <c r="G128" s="112">
        <v>33.04</v>
      </c>
      <c r="H128" s="112">
        <v>5.96</v>
      </c>
      <c r="I128" s="143" t="s">
        <v>79</v>
      </c>
      <c r="J128" s="112">
        <f>IF(I128="SI", G128-H128,G128)</f>
        <v>27.08</v>
      </c>
      <c r="K128" s="195" t="s">
        <v>471</v>
      </c>
      <c r="L128" s="108">
        <v>2018</v>
      </c>
      <c r="M128" s="108">
        <v>7173</v>
      </c>
      <c r="N128" s="109" t="s">
        <v>157</v>
      </c>
      <c r="O128" s="111" t="s">
        <v>472</v>
      </c>
      <c r="P128" s="109" t="s">
        <v>473</v>
      </c>
      <c r="Q128" s="109" t="s">
        <v>473</v>
      </c>
      <c r="R128" s="108">
        <v>1</v>
      </c>
      <c r="S128" s="111" t="s">
        <v>84</v>
      </c>
      <c r="T128" s="108">
        <v>1060202</v>
      </c>
      <c r="U128" s="108">
        <v>2330</v>
      </c>
      <c r="V128" s="108">
        <v>1826</v>
      </c>
      <c r="W128" s="108">
        <v>3</v>
      </c>
      <c r="X128" s="113">
        <v>2018</v>
      </c>
      <c r="Y128" s="113">
        <v>141</v>
      </c>
      <c r="Z128" s="113">
        <v>0</v>
      </c>
      <c r="AA128" s="114" t="s">
        <v>80</v>
      </c>
      <c r="AB128" s="108">
        <v>1723</v>
      </c>
      <c r="AC128" s="109" t="s">
        <v>157</v>
      </c>
      <c r="AD128" s="196" t="s">
        <v>474</v>
      </c>
      <c r="AE128" s="196" t="s">
        <v>157</v>
      </c>
      <c r="AF128" s="197">
        <f>AE128-AD128</f>
        <v>-21</v>
      </c>
      <c r="AG128" s="198">
        <f>IF(AI128="SI", 0,J128)</f>
        <v>27.08</v>
      </c>
      <c r="AH128" s="199">
        <f>AG128*AF128</f>
        <v>-568.67999999999995</v>
      </c>
      <c r="AI128" s="200"/>
    </row>
    <row r="129" spans="1:35" x14ac:dyDescent="0.25">
      <c r="A129" s="108">
        <v>2018</v>
      </c>
      <c r="B129" s="108">
        <v>1028</v>
      </c>
      <c r="C129" s="109" t="s">
        <v>157</v>
      </c>
      <c r="D129" s="194" t="s">
        <v>477</v>
      </c>
      <c r="E129" s="109" t="s">
        <v>460</v>
      </c>
      <c r="F129" s="111" t="s">
        <v>478</v>
      </c>
      <c r="G129" s="112">
        <v>87.63</v>
      </c>
      <c r="H129" s="112">
        <v>15.8</v>
      </c>
      <c r="I129" s="143" t="s">
        <v>79</v>
      </c>
      <c r="J129" s="112">
        <f>IF(I129="SI", G129-H129,G129)</f>
        <v>71.83</v>
      </c>
      <c r="K129" s="195" t="s">
        <v>471</v>
      </c>
      <c r="L129" s="108">
        <v>2018</v>
      </c>
      <c r="M129" s="108">
        <v>7171</v>
      </c>
      <c r="N129" s="109" t="s">
        <v>157</v>
      </c>
      <c r="O129" s="111" t="s">
        <v>472</v>
      </c>
      <c r="P129" s="109" t="s">
        <v>473</v>
      </c>
      <c r="Q129" s="109" t="s">
        <v>473</v>
      </c>
      <c r="R129" s="108">
        <v>1</v>
      </c>
      <c r="S129" s="111" t="s">
        <v>84</v>
      </c>
      <c r="T129" s="108">
        <v>1060202</v>
      </c>
      <c r="U129" s="108">
        <v>2330</v>
      </c>
      <c r="V129" s="108">
        <v>1826</v>
      </c>
      <c r="W129" s="108">
        <v>3</v>
      </c>
      <c r="X129" s="113">
        <v>2018</v>
      </c>
      <c r="Y129" s="113">
        <v>141</v>
      </c>
      <c r="Z129" s="113">
        <v>0</v>
      </c>
      <c r="AA129" s="114" t="s">
        <v>80</v>
      </c>
      <c r="AB129" s="108">
        <v>1721</v>
      </c>
      <c r="AC129" s="109" t="s">
        <v>157</v>
      </c>
      <c r="AD129" s="196" t="s">
        <v>474</v>
      </c>
      <c r="AE129" s="196" t="s">
        <v>157</v>
      </c>
      <c r="AF129" s="197">
        <f>AE129-AD129</f>
        <v>-21</v>
      </c>
      <c r="AG129" s="198">
        <f>IF(AI129="SI", 0,J129)</f>
        <v>71.83</v>
      </c>
      <c r="AH129" s="199">
        <f>AG129*AF129</f>
        <v>-1508.43</v>
      </c>
      <c r="AI129" s="200"/>
    </row>
    <row r="130" spans="1:35" x14ac:dyDescent="0.25">
      <c r="A130" s="108">
        <v>2018</v>
      </c>
      <c r="B130" s="108">
        <v>1029</v>
      </c>
      <c r="C130" s="109" t="s">
        <v>157</v>
      </c>
      <c r="D130" s="194" t="s">
        <v>479</v>
      </c>
      <c r="E130" s="109" t="s">
        <v>460</v>
      </c>
      <c r="F130" s="111" t="s">
        <v>470</v>
      </c>
      <c r="G130" s="112">
        <v>25.19</v>
      </c>
      <c r="H130" s="112">
        <v>4.54</v>
      </c>
      <c r="I130" s="143" t="s">
        <v>79</v>
      </c>
      <c r="J130" s="112">
        <f>IF(I130="SI", G130-H130,G130)</f>
        <v>20.650000000000002</v>
      </c>
      <c r="K130" s="195" t="s">
        <v>471</v>
      </c>
      <c r="L130" s="108">
        <v>2018</v>
      </c>
      <c r="M130" s="108">
        <v>7172</v>
      </c>
      <c r="N130" s="109" t="s">
        <v>157</v>
      </c>
      <c r="O130" s="111" t="s">
        <v>472</v>
      </c>
      <c r="P130" s="109" t="s">
        <v>473</v>
      </c>
      <c r="Q130" s="109" t="s">
        <v>473</v>
      </c>
      <c r="R130" s="108">
        <v>1</v>
      </c>
      <c r="S130" s="111" t="s">
        <v>84</v>
      </c>
      <c r="T130" s="108">
        <v>1010503</v>
      </c>
      <c r="U130" s="108">
        <v>470</v>
      </c>
      <c r="V130" s="108">
        <v>1156</v>
      </c>
      <c r="W130" s="108">
        <v>4</v>
      </c>
      <c r="X130" s="113">
        <v>2018</v>
      </c>
      <c r="Y130" s="113">
        <v>131</v>
      </c>
      <c r="Z130" s="113">
        <v>0</v>
      </c>
      <c r="AA130" s="114" t="s">
        <v>80</v>
      </c>
      <c r="AB130" s="108">
        <v>1722</v>
      </c>
      <c r="AC130" s="109" t="s">
        <v>157</v>
      </c>
      <c r="AD130" s="196" t="s">
        <v>474</v>
      </c>
      <c r="AE130" s="196" t="s">
        <v>157</v>
      </c>
      <c r="AF130" s="197">
        <f>AE130-AD130</f>
        <v>-21</v>
      </c>
      <c r="AG130" s="198">
        <f>IF(AI130="SI", 0,J130)</f>
        <v>20.650000000000002</v>
      </c>
      <c r="AH130" s="199">
        <f>AG130*AF130</f>
        <v>-433.65000000000003</v>
      </c>
      <c r="AI130" s="200"/>
    </row>
    <row r="131" spans="1:35" x14ac:dyDescent="0.25">
      <c r="A131" s="108">
        <v>2018</v>
      </c>
      <c r="B131" s="108">
        <v>1030</v>
      </c>
      <c r="C131" s="109" t="s">
        <v>157</v>
      </c>
      <c r="D131" s="194" t="s">
        <v>480</v>
      </c>
      <c r="E131" s="109" t="s">
        <v>481</v>
      </c>
      <c r="F131" s="111" t="s">
        <v>482</v>
      </c>
      <c r="G131" s="112">
        <v>44.9</v>
      </c>
      <c r="H131" s="112">
        <v>8.1</v>
      </c>
      <c r="I131" s="143" t="s">
        <v>79</v>
      </c>
      <c r="J131" s="112">
        <f>IF(I131="SI", G131-H131,G131)</f>
        <v>36.799999999999997</v>
      </c>
      <c r="K131" s="195" t="s">
        <v>301</v>
      </c>
      <c r="L131" s="108">
        <v>2018</v>
      </c>
      <c r="M131" s="108">
        <v>6295</v>
      </c>
      <c r="N131" s="109" t="s">
        <v>116</v>
      </c>
      <c r="O131" s="111" t="s">
        <v>483</v>
      </c>
      <c r="P131" s="109" t="s">
        <v>484</v>
      </c>
      <c r="Q131" s="109" t="s">
        <v>484</v>
      </c>
      <c r="R131" s="108">
        <v>5</v>
      </c>
      <c r="S131" s="111" t="s">
        <v>304</v>
      </c>
      <c r="T131" s="108">
        <v>1010803</v>
      </c>
      <c r="U131" s="108">
        <v>800</v>
      </c>
      <c r="V131" s="108">
        <v>1045</v>
      </c>
      <c r="W131" s="108">
        <v>1</v>
      </c>
      <c r="X131" s="113">
        <v>2018</v>
      </c>
      <c r="Y131" s="113">
        <v>81</v>
      </c>
      <c r="Z131" s="113">
        <v>0</v>
      </c>
      <c r="AA131" s="114" t="s">
        <v>80</v>
      </c>
      <c r="AB131" s="108">
        <v>1724</v>
      </c>
      <c r="AC131" s="109" t="s">
        <v>157</v>
      </c>
      <c r="AD131" s="196" t="s">
        <v>466</v>
      </c>
      <c r="AE131" s="196" t="s">
        <v>157</v>
      </c>
      <c r="AF131" s="197">
        <f>AE131-AD131</f>
        <v>2</v>
      </c>
      <c r="AG131" s="198">
        <f>IF(AI131="SI", 0,J131)</f>
        <v>36.799999999999997</v>
      </c>
      <c r="AH131" s="199">
        <f>AG131*AF131</f>
        <v>73.599999999999994</v>
      </c>
      <c r="AI131" s="200"/>
    </row>
    <row r="132" spans="1:35" x14ac:dyDescent="0.25">
      <c r="A132" s="108">
        <v>2018</v>
      </c>
      <c r="B132" s="108">
        <v>1031</v>
      </c>
      <c r="C132" s="109" t="s">
        <v>485</v>
      </c>
      <c r="D132" s="194" t="s">
        <v>486</v>
      </c>
      <c r="E132" s="109" t="s">
        <v>466</v>
      </c>
      <c r="F132" s="111" t="s">
        <v>487</v>
      </c>
      <c r="G132" s="112">
        <v>2.04</v>
      </c>
      <c r="H132" s="112">
        <v>2.04</v>
      </c>
      <c r="I132" s="143" t="s">
        <v>79</v>
      </c>
      <c r="J132" s="112">
        <f>IF(I132="SI", G132-H132,G132)</f>
        <v>0</v>
      </c>
      <c r="K132" s="195" t="s">
        <v>317</v>
      </c>
      <c r="L132" s="108">
        <v>2018</v>
      </c>
      <c r="M132" s="108">
        <v>7219</v>
      </c>
      <c r="N132" s="109" t="s">
        <v>485</v>
      </c>
      <c r="O132" s="111" t="s">
        <v>319</v>
      </c>
      <c r="P132" s="109" t="s">
        <v>320</v>
      </c>
      <c r="Q132" s="109" t="s">
        <v>320</v>
      </c>
      <c r="R132" s="108" t="s">
        <v>314</v>
      </c>
      <c r="S132" s="111" t="s">
        <v>314</v>
      </c>
      <c r="T132" s="108"/>
      <c r="U132" s="108">
        <v>0</v>
      </c>
      <c r="V132" s="108">
        <v>0</v>
      </c>
      <c r="W132" s="108">
        <v>0</v>
      </c>
      <c r="X132" s="113">
        <v>0</v>
      </c>
      <c r="Y132" s="113">
        <v>0</v>
      </c>
      <c r="Z132" s="113">
        <v>0</v>
      </c>
      <c r="AA132" s="114" t="s">
        <v>80</v>
      </c>
      <c r="AB132" s="108">
        <v>0</v>
      </c>
      <c r="AC132" s="109" t="s">
        <v>485</v>
      </c>
      <c r="AD132" s="196" t="s">
        <v>488</v>
      </c>
      <c r="AE132" s="196" t="s">
        <v>485</v>
      </c>
      <c r="AF132" s="197">
        <f>AE132-AD132</f>
        <v>-28</v>
      </c>
      <c r="AG132" s="198">
        <f>IF(AI132="SI", 0,J132)</f>
        <v>0</v>
      </c>
      <c r="AH132" s="199">
        <f>AG132*AF132</f>
        <v>0</v>
      </c>
      <c r="AI132" s="200"/>
    </row>
    <row r="133" spans="1:35" x14ac:dyDescent="0.25">
      <c r="A133" s="108">
        <v>2018</v>
      </c>
      <c r="B133" s="108">
        <v>1032</v>
      </c>
      <c r="C133" s="109" t="s">
        <v>485</v>
      </c>
      <c r="D133" s="194" t="s">
        <v>489</v>
      </c>
      <c r="E133" s="109" t="s">
        <v>466</v>
      </c>
      <c r="F133" s="111" t="s">
        <v>490</v>
      </c>
      <c r="G133" s="112">
        <v>2.04</v>
      </c>
      <c r="H133" s="112">
        <v>2.04</v>
      </c>
      <c r="I133" s="143" t="s">
        <v>79</v>
      </c>
      <c r="J133" s="112">
        <f>IF(I133="SI", G133-H133,G133)</f>
        <v>0</v>
      </c>
      <c r="K133" s="195" t="s">
        <v>317</v>
      </c>
      <c r="L133" s="108">
        <v>2018</v>
      </c>
      <c r="M133" s="108">
        <v>7216</v>
      </c>
      <c r="N133" s="109" t="s">
        <v>485</v>
      </c>
      <c r="O133" s="111" t="s">
        <v>319</v>
      </c>
      <c r="P133" s="109" t="s">
        <v>320</v>
      </c>
      <c r="Q133" s="109" t="s">
        <v>320</v>
      </c>
      <c r="R133" s="108" t="s">
        <v>314</v>
      </c>
      <c r="S133" s="111" t="s">
        <v>314</v>
      </c>
      <c r="T133" s="108"/>
      <c r="U133" s="108">
        <v>0</v>
      </c>
      <c r="V133" s="108">
        <v>0</v>
      </c>
      <c r="W133" s="108">
        <v>0</v>
      </c>
      <c r="X133" s="113">
        <v>0</v>
      </c>
      <c r="Y133" s="113">
        <v>0</v>
      </c>
      <c r="Z133" s="113">
        <v>0</v>
      </c>
      <c r="AA133" s="114" t="s">
        <v>80</v>
      </c>
      <c r="AB133" s="108">
        <v>0</v>
      </c>
      <c r="AC133" s="109" t="s">
        <v>485</v>
      </c>
      <c r="AD133" s="196" t="s">
        <v>488</v>
      </c>
      <c r="AE133" s="196" t="s">
        <v>485</v>
      </c>
      <c r="AF133" s="197">
        <f>AE133-AD133</f>
        <v>-28</v>
      </c>
      <c r="AG133" s="198">
        <f>IF(AI133="SI", 0,J133)</f>
        <v>0</v>
      </c>
      <c r="AH133" s="199">
        <f>AG133*AF133</f>
        <v>0</v>
      </c>
      <c r="AI133" s="200"/>
    </row>
    <row r="134" spans="1:35" x14ac:dyDescent="0.25">
      <c r="A134" s="108">
        <v>2018</v>
      </c>
      <c r="B134" s="108">
        <v>1033</v>
      </c>
      <c r="C134" s="109" t="s">
        <v>485</v>
      </c>
      <c r="D134" s="194" t="s">
        <v>491</v>
      </c>
      <c r="E134" s="109" t="s">
        <v>466</v>
      </c>
      <c r="F134" s="111" t="s">
        <v>492</v>
      </c>
      <c r="G134" s="112">
        <v>29.13</v>
      </c>
      <c r="H134" s="112">
        <v>5.25</v>
      </c>
      <c r="I134" s="143" t="s">
        <v>79</v>
      </c>
      <c r="J134" s="112">
        <f>IF(I134="SI", G134-H134,G134)</f>
        <v>23.88</v>
      </c>
      <c r="K134" s="195" t="s">
        <v>317</v>
      </c>
      <c r="L134" s="108">
        <v>2018</v>
      </c>
      <c r="M134" s="108">
        <v>7220</v>
      </c>
      <c r="N134" s="109" t="s">
        <v>485</v>
      </c>
      <c r="O134" s="111" t="s">
        <v>319</v>
      </c>
      <c r="P134" s="109" t="s">
        <v>320</v>
      </c>
      <c r="Q134" s="109" t="s">
        <v>320</v>
      </c>
      <c r="R134" s="108">
        <v>1</v>
      </c>
      <c r="S134" s="111" t="s">
        <v>84</v>
      </c>
      <c r="T134" s="108">
        <v>1010503</v>
      </c>
      <c r="U134" s="108">
        <v>470</v>
      </c>
      <c r="V134" s="108">
        <v>1156</v>
      </c>
      <c r="W134" s="108">
        <v>1</v>
      </c>
      <c r="X134" s="113">
        <v>2018</v>
      </c>
      <c r="Y134" s="113">
        <v>115</v>
      </c>
      <c r="Z134" s="113">
        <v>0</v>
      </c>
      <c r="AA134" s="114" t="s">
        <v>80</v>
      </c>
      <c r="AB134" s="108">
        <v>1726</v>
      </c>
      <c r="AC134" s="109" t="s">
        <v>485</v>
      </c>
      <c r="AD134" s="196" t="s">
        <v>488</v>
      </c>
      <c r="AE134" s="196" t="s">
        <v>485</v>
      </c>
      <c r="AF134" s="197">
        <f>AE134-AD134</f>
        <v>-28</v>
      </c>
      <c r="AG134" s="198">
        <f>IF(AI134="SI", 0,J134)</f>
        <v>23.88</v>
      </c>
      <c r="AH134" s="199">
        <f>AG134*AF134</f>
        <v>-668.64</v>
      </c>
      <c r="AI134" s="200"/>
    </row>
    <row r="135" spans="1:35" x14ac:dyDescent="0.25">
      <c r="A135" s="108">
        <v>2018</v>
      </c>
      <c r="B135" s="108">
        <v>1034</v>
      </c>
      <c r="C135" s="109" t="s">
        <v>485</v>
      </c>
      <c r="D135" s="194" t="s">
        <v>493</v>
      </c>
      <c r="E135" s="109" t="s">
        <v>466</v>
      </c>
      <c r="F135" s="111" t="s">
        <v>494</v>
      </c>
      <c r="G135" s="112">
        <v>15.85</v>
      </c>
      <c r="H135" s="112">
        <v>2.86</v>
      </c>
      <c r="I135" s="143" t="s">
        <v>79</v>
      </c>
      <c r="J135" s="112">
        <f>IF(I135="SI", G135-H135,G135)</f>
        <v>12.99</v>
      </c>
      <c r="K135" s="195" t="s">
        <v>317</v>
      </c>
      <c r="L135" s="108">
        <v>2018</v>
      </c>
      <c r="M135" s="108">
        <v>7217</v>
      </c>
      <c r="N135" s="109" t="s">
        <v>485</v>
      </c>
      <c r="O135" s="111" t="s">
        <v>319</v>
      </c>
      <c r="P135" s="109" t="s">
        <v>320</v>
      </c>
      <c r="Q135" s="109" t="s">
        <v>320</v>
      </c>
      <c r="R135" s="108">
        <v>1</v>
      </c>
      <c r="S135" s="111" t="s">
        <v>84</v>
      </c>
      <c r="T135" s="108">
        <v>1080203</v>
      </c>
      <c r="U135" s="108">
        <v>2890</v>
      </c>
      <c r="V135" s="108">
        <v>1937</v>
      </c>
      <c r="W135" s="108">
        <v>1</v>
      </c>
      <c r="X135" s="113">
        <v>2018</v>
      </c>
      <c r="Y135" s="113">
        <v>123</v>
      </c>
      <c r="Z135" s="113">
        <v>0</v>
      </c>
      <c r="AA135" s="114" t="s">
        <v>80</v>
      </c>
      <c r="AB135" s="108">
        <v>1727</v>
      </c>
      <c r="AC135" s="109" t="s">
        <v>485</v>
      </c>
      <c r="AD135" s="196" t="s">
        <v>488</v>
      </c>
      <c r="AE135" s="196" t="s">
        <v>485</v>
      </c>
      <c r="AF135" s="197">
        <f>AE135-AD135</f>
        <v>-28</v>
      </c>
      <c r="AG135" s="198">
        <f>IF(AI135="SI", 0,J135)</f>
        <v>12.99</v>
      </c>
      <c r="AH135" s="199">
        <f>AG135*AF135</f>
        <v>-363.72</v>
      </c>
      <c r="AI135" s="200"/>
    </row>
    <row r="136" spans="1:35" x14ac:dyDescent="0.25">
      <c r="A136" s="108">
        <v>2018</v>
      </c>
      <c r="B136" s="108">
        <v>1035</v>
      </c>
      <c r="C136" s="109" t="s">
        <v>485</v>
      </c>
      <c r="D136" s="194" t="s">
        <v>495</v>
      </c>
      <c r="E136" s="109" t="s">
        <v>466</v>
      </c>
      <c r="F136" s="111" t="s">
        <v>496</v>
      </c>
      <c r="G136" s="112">
        <v>4414.4799999999996</v>
      </c>
      <c r="H136" s="112">
        <v>796.05</v>
      </c>
      <c r="I136" s="143" t="s">
        <v>79</v>
      </c>
      <c r="J136" s="112">
        <f>IF(I136="SI", G136-H136,G136)</f>
        <v>3618.4299999999994</v>
      </c>
      <c r="K136" s="195" t="s">
        <v>317</v>
      </c>
      <c r="L136" s="108">
        <v>2018</v>
      </c>
      <c r="M136" s="108">
        <v>7218</v>
      </c>
      <c r="N136" s="109" t="s">
        <v>485</v>
      </c>
      <c r="O136" s="111" t="s">
        <v>319</v>
      </c>
      <c r="P136" s="109" t="s">
        <v>320</v>
      </c>
      <c r="Q136" s="109" t="s">
        <v>320</v>
      </c>
      <c r="R136" s="108">
        <v>1</v>
      </c>
      <c r="S136" s="111" t="s">
        <v>84</v>
      </c>
      <c r="T136" s="108">
        <v>1080203</v>
      </c>
      <c r="U136" s="108">
        <v>2890</v>
      </c>
      <c r="V136" s="108">
        <v>1937</v>
      </c>
      <c r="W136" s="108">
        <v>1</v>
      </c>
      <c r="X136" s="113">
        <v>2018</v>
      </c>
      <c r="Y136" s="113">
        <v>123</v>
      </c>
      <c r="Z136" s="113">
        <v>0</v>
      </c>
      <c r="AA136" s="114" t="s">
        <v>80</v>
      </c>
      <c r="AB136" s="108">
        <v>1728</v>
      </c>
      <c r="AC136" s="109" t="s">
        <v>485</v>
      </c>
      <c r="AD136" s="196" t="s">
        <v>488</v>
      </c>
      <c r="AE136" s="196" t="s">
        <v>485</v>
      </c>
      <c r="AF136" s="197">
        <f>AE136-AD136</f>
        <v>-28</v>
      </c>
      <c r="AG136" s="198">
        <f>IF(AI136="SI", 0,J136)</f>
        <v>3618.4299999999994</v>
      </c>
      <c r="AH136" s="199">
        <f>AG136*AF136</f>
        <v>-101316.03999999998</v>
      </c>
      <c r="AI136" s="200"/>
    </row>
    <row r="137" spans="1:35" x14ac:dyDescent="0.25">
      <c r="A137" s="108">
        <v>2018</v>
      </c>
      <c r="B137" s="108">
        <v>1036</v>
      </c>
      <c r="C137" s="109" t="s">
        <v>485</v>
      </c>
      <c r="D137" s="194" t="s">
        <v>497</v>
      </c>
      <c r="E137" s="109" t="s">
        <v>466</v>
      </c>
      <c r="F137" s="111" t="s">
        <v>498</v>
      </c>
      <c r="G137" s="112">
        <v>26.24</v>
      </c>
      <c r="H137" s="112">
        <v>4.7300000000000004</v>
      </c>
      <c r="I137" s="143" t="s">
        <v>79</v>
      </c>
      <c r="J137" s="112">
        <f>IF(I137="SI", G137-H137,G137)</f>
        <v>21.509999999999998</v>
      </c>
      <c r="K137" s="195" t="s">
        <v>317</v>
      </c>
      <c r="L137" s="108">
        <v>2018</v>
      </c>
      <c r="M137" s="108">
        <v>7221</v>
      </c>
      <c r="N137" s="109" t="s">
        <v>485</v>
      </c>
      <c r="O137" s="111" t="s">
        <v>319</v>
      </c>
      <c r="P137" s="109" t="s">
        <v>320</v>
      </c>
      <c r="Q137" s="109" t="s">
        <v>320</v>
      </c>
      <c r="R137" s="108">
        <v>3</v>
      </c>
      <c r="S137" s="111" t="s">
        <v>121</v>
      </c>
      <c r="T137" s="108">
        <v>1010503</v>
      </c>
      <c r="U137" s="108">
        <v>470</v>
      </c>
      <c r="V137" s="108">
        <v>1156</v>
      </c>
      <c r="W137" s="108">
        <v>1</v>
      </c>
      <c r="X137" s="113">
        <v>2018</v>
      </c>
      <c r="Y137" s="113">
        <v>115</v>
      </c>
      <c r="Z137" s="113">
        <v>0</v>
      </c>
      <c r="AA137" s="114" t="s">
        <v>80</v>
      </c>
      <c r="AB137" s="108">
        <v>1729</v>
      </c>
      <c r="AC137" s="109" t="s">
        <v>485</v>
      </c>
      <c r="AD137" s="196" t="s">
        <v>488</v>
      </c>
      <c r="AE137" s="196" t="s">
        <v>485</v>
      </c>
      <c r="AF137" s="197">
        <f>AE137-AD137</f>
        <v>-28</v>
      </c>
      <c r="AG137" s="198">
        <f>IF(AI137="SI", 0,J137)</f>
        <v>21.509999999999998</v>
      </c>
      <c r="AH137" s="199">
        <f>AG137*AF137</f>
        <v>-602.28</v>
      </c>
      <c r="AI137" s="200"/>
    </row>
    <row r="138" spans="1:35" x14ac:dyDescent="0.25">
      <c r="A138" s="108">
        <v>2018</v>
      </c>
      <c r="B138" s="108">
        <v>1037</v>
      </c>
      <c r="C138" s="109" t="s">
        <v>499</v>
      </c>
      <c r="D138" s="194" t="s">
        <v>500</v>
      </c>
      <c r="E138" s="109" t="s">
        <v>428</v>
      </c>
      <c r="F138" s="111" t="s">
        <v>501</v>
      </c>
      <c r="G138" s="112">
        <v>3918.64</v>
      </c>
      <c r="H138" s="112">
        <v>706.64</v>
      </c>
      <c r="I138" s="143" t="s">
        <v>79</v>
      </c>
      <c r="J138" s="112">
        <f>IF(I138="SI", G138-H138,G138)</f>
        <v>3212</v>
      </c>
      <c r="K138" s="195" t="s">
        <v>502</v>
      </c>
      <c r="L138" s="108">
        <v>2018</v>
      </c>
      <c r="M138" s="108">
        <v>7078</v>
      </c>
      <c r="N138" s="109" t="s">
        <v>428</v>
      </c>
      <c r="O138" s="111" t="s">
        <v>503</v>
      </c>
      <c r="P138" s="109" t="s">
        <v>504</v>
      </c>
      <c r="Q138" s="109" t="s">
        <v>504</v>
      </c>
      <c r="R138" s="108">
        <v>1</v>
      </c>
      <c r="S138" s="111" t="s">
        <v>84</v>
      </c>
      <c r="T138" s="108">
        <v>2010501</v>
      </c>
      <c r="U138" s="108">
        <v>6130</v>
      </c>
      <c r="V138" s="108">
        <v>3053</v>
      </c>
      <c r="W138" s="108">
        <v>5</v>
      </c>
      <c r="X138" s="113">
        <v>2018</v>
      </c>
      <c r="Y138" s="113">
        <v>295</v>
      </c>
      <c r="Z138" s="113">
        <v>0</v>
      </c>
      <c r="AA138" s="114" t="s">
        <v>499</v>
      </c>
      <c r="AB138" s="108">
        <v>1730</v>
      </c>
      <c r="AC138" s="109" t="s">
        <v>499</v>
      </c>
      <c r="AD138" s="196" t="s">
        <v>505</v>
      </c>
      <c r="AE138" s="196" t="s">
        <v>499</v>
      </c>
      <c r="AF138" s="197">
        <f>AE138-AD138</f>
        <v>-24</v>
      </c>
      <c r="AG138" s="198">
        <f>IF(AI138="SI", 0,J138)</f>
        <v>3212</v>
      </c>
      <c r="AH138" s="199">
        <f>AG138*AF138</f>
        <v>-77088</v>
      </c>
      <c r="AI138" s="200"/>
    </row>
    <row r="139" spans="1:35" x14ac:dyDescent="0.25">
      <c r="A139" s="108">
        <v>2018</v>
      </c>
      <c r="B139" s="108">
        <v>1038</v>
      </c>
      <c r="C139" s="109" t="s">
        <v>499</v>
      </c>
      <c r="D139" s="194" t="s">
        <v>506</v>
      </c>
      <c r="E139" s="109" t="s">
        <v>288</v>
      </c>
      <c r="F139" s="111" t="s">
        <v>152</v>
      </c>
      <c r="G139" s="112">
        <v>625.02</v>
      </c>
      <c r="H139" s="112">
        <v>56.82</v>
      </c>
      <c r="I139" s="143" t="s">
        <v>79</v>
      </c>
      <c r="J139" s="112">
        <f>IF(I139="SI", G139-H139,G139)</f>
        <v>568.19999999999993</v>
      </c>
      <c r="K139" s="195" t="s">
        <v>153</v>
      </c>
      <c r="L139" s="108">
        <v>2018</v>
      </c>
      <c r="M139" s="108">
        <v>7125</v>
      </c>
      <c r="N139" s="109" t="s">
        <v>460</v>
      </c>
      <c r="O139" s="111" t="s">
        <v>154</v>
      </c>
      <c r="P139" s="109" t="s">
        <v>155</v>
      </c>
      <c r="Q139" s="109" t="s">
        <v>155</v>
      </c>
      <c r="R139" s="108">
        <v>1</v>
      </c>
      <c r="S139" s="111" t="s">
        <v>84</v>
      </c>
      <c r="T139" s="108">
        <v>1010503</v>
      </c>
      <c r="U139" s="108">
        <v>470</v>
      </c>
      <c r="V139" s="108">
        <v>1158</v>
      </c>
      <c r="W139" s="108">
        <v>1</v>
      </c>
      <c r="X139" s="113">
        <v>2018</v>
      </c>
      <c r="Y139" s="113">
        <v>212</v>
      </c>
      <c r="Z139" s="113">
        <v>0</v>
      </c>
      <c r="AA139" s="114" t="s">
        <v>499</v>
      </c>
      <c r="AB139" s="108">
        <v>1731</v>
      </c>
      <c r="AC139" s="109" t="s">
        <v>499</v>
      </c>
      <c r="AD139" s="196" t="s">
        <v>321</v>
      </c>
      <c r="AE139" s="196" t="s">
        <v>499</v>
      </c>
      <c r="AF139" s="197">
        <f>AE139-AD139</f>
        <v>-20</v>
      </c>
      <c r="AG139" s="198">
        <f>IF(AI139="SI", 0,J139)</f>
        <v>568.19999999999993</v>
      </c>
      <c r="AH139" s="199">
        <f>AG139*AF139</f>
        <v>-11363.999999999998</v>
      </c>
      <c r="AI139" s="200"/>
    </row>
    <row r="140" spans="1:35" x14ac:dyDescent="0.25">
      <c r="A140" s="108">
        <v>2018</v>
      </c>
      <c r="B140" s="108">
        <v>1039</v>
      </c>
      <c r="C140" s="109" t="s">
        <v>122</v>
      </c>
      <c r="D140" s="194" t="s">
        <v>507</v>
      </c>
      <c r="E140" s="109" t="s">
        <v>499</v>
      </c>
      <c r="F140" s="111" t="s">
        <v>508</v>
      </c>
      <c r="G140" s="112">
        <v>2257</v>
      </c>
      <c r="H140" s="112">
        <v>407</v>
      </c>
      <c r="I140" s="143" t="s">
        <v>79</v>
      </c>
      <c r="J140" s="112">
        <f>IF(I140="SI", G140-H140,G140)</f>
        <v>1850</v>
      </c>
      <c r="K140" s="195" t="s">
        <v>509</v>
      </c>
      <c r="L140" s="108">
        <v>2018</v>
      </c>
      <c r="M140" s="108">
        <v>7322</v>
      </c>
      <c r="N140" s="109" t="s">
        <v>122</v>
      </c>
      <c r="O140" s="111" t="s">
        <v>510</v>
      </c>
      <c r="P140" s="109" t="s">
        <v>511</v>
      </c>
      <c r="Q140" s="109" t="s">
        <v>512</v>
      </c>
      <c r="R140" s="108">
        <v>1</v>
      </c>
      <c r="S140" s="111" t="s">
        <v>84</v>
      </c>
      <c r="T140" s="108">
        <v>2010501</v>
      </c>
      <c r="U140" s="108">
        <v>6130</v>
      </c>
      <c r="V140" s="108">
        <v>3053</v>
      </c>
      <c r="W140" s="108">
        <v>1</v>
      </c>
      <c r="X140" s="113">
        <v>2018</v>
      </c>
      <c r="Y140" s="113">
        <v>324</v>
      </c>
      <c r="Z140" s="113">
        <v>0</v>
      </c>
      <c r="AA140" s="114" t="s">
        <v>122</v>
      </c>
      <c r="AB140" s="108">
        <v>1735</v>
      </c>
      <c r="AC140" s="109" t="s">
        <v>122</v>
      </c>
      <c r="AD140" s="196" t="s">
        <v>513</v>
      </c>
      <c r="AE140" s="196" t="s">
        <v>122</v>
      </c>
      <c r="AF140" s="197">
        <f>AE140-AD140</f>
        <v>-30</v>
      </c>
      <c r="AG140" s="198">
        <f>IF(AI140="SI", 0,J140)</f>
        <v>1850</v>
      </c>
      <c r="AH140" s="199">
        <f>AG140*AF140</f>
        <v>-55500</v>
      </c>
      <c r="AI140" s="200"/>
    </row>
    <row r="141" spans="1:35" x14ac:dyDescent="0.25">
      <c r="A141" s="108">
        <v>2018</v>
      </c>
      <c r="B141" s="108">
        <v>1040</v>
      </c>
      <c r="C141" s="109" t="s">
        <v>122</v>
      </c>
      <c r="D141" s="194" t="s">
        <v>163</v>
      </c>
      <c r="E141" s="109" t="s">
        <v>95</v>
      </c>
      <c r="F141" s="111" t="s">
        <v>514</v>
      </c>
      <c r="G141" s="112">
        <v>6050</v>
      </c>
      <c r="H141" s="112">
        <v>550</v>
      </c>
      <c r="I141" s="143" t="s">
        <v>79</v>
      </c>
      <c r="J141" s="112">
        <f>IF(I141="SI", G141-H141,G141)</f>
        <v>5500</v>
      </c>
      <c r="K141" s="195" t="s">
        <v>515</v>
      </c>
      <c r="L141" s="108">
        <v>2018</v>
      </c>
      <c r="M141" s="108">
        <v>7324</v>
      </c>
      <c r="N141" s="109" t="s">
        <v>122</v>
      </c>
      <c r="O141" s="111" t="s">
        <v>516</v>
      </c>
      <c r="P141" s="109" t="s">
        <v>517</v>
      </c>
      <c r="Q141" s="109" t="s">
        <v>518</v>
      </c>
      <c r="R141" s="108">
        <v>1</v>
      </c>
      <c r="S141" s="111" t="s">
        <v>84</v>
      </c>
      <c r="T141" s="108">
        <v>2060201</v>
      </c>
      <c r="U141" s="108">
        <v>7830</v>
      </c>
      <c r="V141" s="108">
        <v>3416</v>
      </c>
      <c r="W141" s="108">
        <v>1</v>
      </c>
      <c r="X141" s="113">
        <v>2018</v>
      </c>
      <c r="Y141" s="113">
        <v>77</v>
      </c>
      <c r="Z141" s="113">
        <v>0</v>
      </c>
      <c r="AA141" s="114" t="s">
        <v>122</v>
      </c>
      <c r="AB141" s="108">
        <v>1733</v>
      </c>
      <c r="AC141" s="109" t="s">
        <v>122</v>
      </c>
      <c r="AD141" s="196" t="s">
        <v>513</v>
      </c>
      <c r="AE141" s="196" t="s">
        <v>122</v>
      </c>
      <c r="AF141" s="197">
        <f>AE141-AD141</f>
        <v>-30</v>
      </c>
      <c r="AG141" s="198">
        <f>IF(AI141="SI", 0,J141)</f>
        <v>5500</v>
      </c>
      <c r="AH141" s="199">
        <f>AG141*AF141</f>
        <v>-165000</v>
      </c>
      <c r="AI141" s="200"/>
    </row>
    <row r="142" spans="1:35" x14ac:dyDescent="0.25">
      <c r="A142" s="108">
        <v>2018</v>
      </c>
      <c r="B142" s="108">
        <v>1041</v>
      </c>
      <c r="C142" s="109" t="s">
        <v>122</v>
      </c>
      <c r="D142" s="194" t="s">
        <v>519</v>
      </c>
      <c r="E142" s="109" t="s">
        <v>499</v>
      </c>
      <c r="F142" s="111" t="s">
        <v>520</v>
      </c>
      <c r="G142" s="112">
        <v>3907.66</v>
      </c>
      <c r="H142" s="112">
        <v>704.66</v>
      </c>
      <c r="I142" s="143" t="s">
        <v>79</v>
      </c>
      <c r="J142" s="112">
        <f>IF(I142="SI", G142-H142,G142)</f>
        <v>3203</v>
      </c>
      <c r="K142" s="195" t="s">
        <v>260</v>
      </c>
      <c r="L142" s="108">
        <v>2018</v>
      </c>
      <c r="M142" s="108">
        <v>7328</v>
      </c>
      <c r="N142" s="109" t="s">
        <v>122</v>
      </c>
      <c r="O142" s="111" t="s">
        <v>521</v>
      </c>
      <c r="P142" s="109" t="s">
        <v>522</v>
      </c>
      <c r="Q142" s="109" t="s">
        <v>523</v>
      </c>
      <c r="R142" s="108">
        <v>1</v>
      </c>
      <c r="S142" s="111" t="s">
        <v>84</v>
      </c>
      <c r="T142" s="108">
        <v>1080103</v>
      </c>
      <c r="U142" s="108">
        <v>2780</v>
      </c>
      <c r="V142" s="108">
        <v>1934</v>
      </c>
      <c r="W142" s="108">
        <v>1</v>
      </c>
      <c r="X142" s="113">
        <v>2018</v>
      </c>
      <c r="Y142" s="113">
        <v>566</v>
      </c>
      <c r="Z142" s="113">
        <v>0</v>
      </c>
      <c r="AA142" s="114" t="s">
        <v>122</v>
      </c>
      <c r="AB142" s="108">
        <v>1734</v>
      </c>
      <c r="AC142" s="109" t="s">
        <v>122</v>
      </c>
      <c r="AD142" s="196" t="s">
        <v>513</v>
      </c>
      <c r="AE142" s="196" t="s">
        <v>122</v>
      </c>
      <c r="AF142" s="197">
        <f>AE142-AD142</f>
        <v>-30</v>
      </c>
      <c r="AG142" s="198">
        <f>IF(AI142="SI", 0,J142)</f>
        <v>3203</v>
      </c>
      <c r="AH142" s="199">
        <f>AG142*AF142</f>
        <v>-96090</v>
      </c>
      <c r="AI142" s="200"/>
    </row>
    <row r="143" spans="1:35" x14ac:dyDescent="0.25">
      <c r="A143" s="108">
        <v>2018</v>
      </c>
      <c r="B143" s="108">
        <v>1042</v>
      </c>
      <c r="C143" s="109" t="s">
        <v>128</v>
      </c>
      <c r="D143" s="194" t="s">
        <v>524</v>
      </c>
      <c r="E143" s="109" t="s">
        <v>86</v>
      </c>
      <c r="F143" s="111" t="s">
        <v>525</v>
      </c>
      <c r="G143" s="112">
        <v>265.5</v>
      </c>
      <c r="H143" s="112">
        <v>0</v>
      </c>
      <c r="I143" s="143" t="s">
        <v>79</v>
      </c>
      <c r="J143" s="112">
        <f>IF(I143="SI", G143-H143,G143)</f>
        <v>265.5</v>
      </c>
      <c r="K143" s="195" t="s">
        <v>526</v>
      </c>
      <c r="L143" s="108">
        <v>2018</v>
      </c>
      <c r="M143" s="108">
        <v>7394</v>
      </c>
      <c r="N143" s="109" t="s">
        <v>86</v>
      </c>
      <c r="O143" s="111" t="s">
        <v>527</v>
      </c>
      <c r="P143" s="109" t="s">
        <v>528</v>
      </c>
      <c r="Q143" s="109" t="s">
        <v>80</v>
      </c>
      <c r="R143" s="108">
        <v>4</v>
      </c>
      <c r="S143" s="111" t="s">
        <v>206</v>
      </c>
      <c r="T143" s="108">
        <v>1010803</v>
      </c>
      <c r="U143" s="108">
        <v>800</v>
      </c>
      <c r="V143" s="108">
        <v>1040</v>
      </c>
      <c r="W143" s="108">
        <v>1</v>
      </c>
      <c r="X143" s="113">
        <v>2018</v>
      </c>
      <c r="Y143" s="113">
        <v>335</v>
      </c>
      <c r="Z143" s="113">
        <v>0</v>
      </c>
      <c r="AA143" s="114" t="s">
        <v>128</v>
      </c>
      <c r="AB143" s="108">
        <v>1772</v>
      </c>
      <c r="AC143" s="109" t="s">
        <v>128</v>
      </c>
      <c r="AD143" s="196" t="s">
        <v>114</v>
      </c>
      <c r="AE143" s="196" t="s">
        <v>128</v>
      </c>
      <c r="AF143" s="197">
        <f>AE143-AD143</f>
        <v>-32</v>
      </c>
      <c r="AG143" s="198">
        <f>IF(AI143="SI", 0,J143)</f>
        <v>265.5</v>
      </c>
      <c r="AH143" s="199">
        <f>AG143*AF143</f>
        <v>-8496</v>
      </c>
      <c r="AI143" s="200"/>
    </row>
    <row r="144" spans="1:35" x14ac:dyDescent="0.25">
      <c r="A144" s="108">
        <v>2018</v>
      </c>
      <c r="B144" s="108">
        <v>1043</v>
      </c>
      <c r="C144" s="109" t="s">
        <v>128</v>
      </c>
      <c r="D144" s="194" t="s">
        <v>529</v>
      </c>
      <c r="E144" s="109" t="s">
        <v>149</v>
      </c>
      <c r="F144" s="111" t="s">
        <v>530</v>
      </c>
      <c r="G144" s="112">
        <v>2100</v>
      </c>
      <c r="H144" s="112">
        <v>462</v>
      </c>
      <c r="I144" s="143" t="s">
        <v>79</v>
      </c>
      <c r="J144" s="112">
        <f>IF(I144="SI", G144-H144,G144)</f>
        <v>1638</v>
      </c>
      <c r="K144" s="195" t="s">
        <v>234</v>
      </c>
      <c r="L144" s="108">
        <v>2018</v>
      </c>
      <c r="M144" s="108">
        <v>7214</v>
      </c>
      <c r="N144" s="109" t="s">
        <v>485</v>
      </c>
      <c r="O144" s="111" t="s">
        <v>235</v>
      </c>
      <c r="P144" s="109" t="s">
        <v>236</v>
      </c>
      <c r="Q144" s="109" t="s">
        <v>236</v>
      </c>
      <c r="R144" s="108">
        <v>1</v>
      </c>
      <c r="S144" s="111" t="s">
        <v>84</v>
      </c>
      <c r="T144" s="108">
        <v>1060203</v>
      </c>
      <c r="U144" s="108">
        <v>2340</v>
      </c>
      <c r="V144" s="108">
        <v>1456</v>
      </c>
      <c r="W144" s="108">
        <v>4</v>
      </c>
      <c r="X144" s="113">
        <v>2018</v>
      </c>
      <c r="Y144" s="113">
        <v>469</v>
      </c>
      <c r="Z144" s="113">
        <v>0</v>
      </c>
      <c r="AA144" s="114" t="s">
        <v>80</v>
      </c>
      <c r="AB144" s="108">
        <v>1773</v>
      </c>
      <c r="AC144" s="109" t="s">
        <v>128</v>
      </c>
      <c r="AD144" s="196" t="s">
        <v>531</v>
      </c>
      <c r="AE144" s="196" t="s">
        <v>128</v>
      </c>
      <c r="AF144" s="197">
        <f>AE144-AD144</f>
        <v>-23</v>
      </c>
      <c r="AG144" s="198">
        <f>IF(AI144="SI", 0,J144)</f>
        <v>1638</v>
      </c>
      <c r="AH144" s="199">
        <f>AG144*AF144</f>
        <v>-37674</v>
      </c>
      <c r="AI144" s="200"/>
    </row>
    <row r="145" spans="1:35" x14ac:dyDescent="0.25">
      <c r="A145" s="108">
        <v>2018</v>
      </c>
      <c r="B145" s="108">
        <v>1044</v>
      </c>
      <c r="C145" s="109" t="s">
        <v>108</v>
      </c>
      <c r="D145" s="194" t="s">
        <v>532</v>
      </c>
      <c r="E145" s="109" t="s">
        <v>108</v>
      </c>
      <c r="F145" s="111" t="s">
        <v>533</v>
      </c>
      <c r="G145" s="112">
        <v>7105.28</v>
      </c>
      <c r="H145" s="112">
        <v>1281.28</v>
      </c>
      <c r="I145" s="143" t="s">
        <v>79</v>
      </c>
      <c r="J145" s="112">
        <f>IF(I145="SI", G145-H145,G145)</f>
        <v>5824</v>
      </c>
      <c r="K145" s="195" t="s">
        <v>534</v>
      </c>
      <c r="L145" s="108">
        <v>2018</v>
      </c>
      <c r="M145" s="108">
        <v>7509</v>
      </c>
      <c r="N145" s="109" t="s">
        <v>108</v>
      </c>
      <c r="O145" s="111" t="s">
        <v>535</v>
      </c>
      <c r="P145" s="109" t="s">
        <v>536</v>
      </c>
      <c r="Q145" s="109" t="s">
        <v>537</v>
      </c>
      <c r="R145" s="108">
        <v>1</v>
      </c>
      <c r="S145" s="111" t="s">
        <v>84</v>
      </c>
      <c r="T145" s="108">
        <v>1010603</v>
      </c>
      <c r="U145" s="108">
        <v>580</v>
      </c>
      <c r="V145" s="108">
        <v>1086</v>
      </c>
      <c r="W145" s="108">
        <v>1</v>
      </c>
      <c r="X145" s="113">
        <v>2018</v>
      </c>
      <c r="Y145" s="113">
        <v>342</v>
      </c>
      <c r="Z145" s="113">
        <v>0</v>
      </c>
      <c r="AA145" s="114" t="s">
        <v>108</v>
      </c>
      <c r="AB145" s="108">
        <v>1777</v>
      </c>
      <c r="AC145" s="109" t="s">
        <v>459</v>
      </c>
      <c r="AD145" s="196" t="s">
        <v>287</v>
      </c>
      <c r="AE145" s="196" t="s">
        <v>459</v>
      </c>
      <c r="AF145" s="197">
        <f>AE145-AD145</f>
        <v>-29</v>
      </c>
      <c r="AG145" s="198">
        <f>IF(AI145="SI", 0,J145)</f>
        <v>5824</v>
      </c>
      <c r="AH145" s="199">
        <f>AG145*AF145</f>
        <v>-168896</v>
      </c>
      <c r="AI145" s="200"/>
    </row>
    <row r="146" spans="1:35" x14ac:dyDescent="0.25">
      <c r="A146" s="108">
        <v>2018</v>
      </c>
      <c r="B146" s="108">
        <v>1045</v>
      </c>
      <c r="C146" s="109" t="s">
        <v>459</v>
      </c>
      <c r="D146" s="194" t="s">
        <v>538</v>
      </c>
      <c r="E146" s="109" t="s">
        <v>108</v>
      </c>
      <c r="F146" s="111" t="s">
        <v>539</v>
      </c>
      <c r="G146" s="112">
        <v>274.5</v>
      </c>
      <c r="H146" s="112">
        <v>49.5</v>
      </c>
      <c r="I146" s="143" t="s">
        <v>79</v>
      </c>
      <c r="J146" s="112">
        <f>IF(I146="SI", G146-H146,G146)</f>
        <v>225</v>
      </c>
      <c r="K146" s="195" t="s">
        <v>125</v>
      </c>
      <c r="L146" s="108">
        <v>2018</v>
      </c>
      <c r="M146" s="108">
        <v>7524</v>
      </c>
      <c r="N146" s="109" t="s">
        <v>459</v>
      </c>
      <c r="O146" s="111" t="s">
        <v>126</v>
      </c>
      <c r="P146" s="109" t="s">
        <v>127</v>
      </c>
      <c r="Q146" s="109" t="s">
        <v>127</v>
      </c>
      <c r="R146" s="108">
        <v>3</v>
      </c>
      <c r="S146" s="111" t="s">
        <v>121</v>
      </c>
      <c r="T146" s="108">
        <v>1010803</v>
      </c>
      <c r="U146" s="108">
        <v>800</v>
      </c>
      <c r="V146" s="108">
        <v>1042</v>
      </c>
      <c r="W146" s="108">
        <v>1</v>
      </c>
      <c r="X146" s="113">
        <v>2018</v>
      </c>
      <c r="Y146" s="113">
        <v>666</v>
      </c>
      <c r="Z146" s="113">
        <v>0</v>
      </c>
      <c r="AA146" s="114" t="s">
        <v>80</v>
      </c>
      <c r="AB146" s="108">
        <v>1776</v>
      </c>
      <c r="AC146" s="109" t="s">
        <v>459</v>
      </c>
      <c r="AD146" s="196" t="s">
        <v>287</v>
      </c>
      <c r="AE146" s="196" t="s">
        <v>459</v>
      </c>
      <c r="AF146" s="197">
        <f>AE146-AD146</f>
        <v>-29</v>
      </c>
      <c r="AG146" s="198">
        <f>IF(AI146="SI", 0,J146)</f>
        <v>225</v>
      </c>
      <c r="AH146" s="199">
        <f>AG146*AF146</f>
        <v>-6525</v>
      </c>
      <c r="AI146" s="200"/>
    </row>
    <row r="147" spans="1:35" x14ac:dyDescent="0.25">
      <c r="A147" s="108">
        <v>2018</v>
      </c>
      <c r="B147" s="108">
        <v>1046</v>
      </c>
      <c r="C147" s="109" t="s">
        <v>459</v>
      </c>
      <c r="D147" s="194" t="s">
        <v>540</v>
      </c>
      <c r="E147" s="109" t="s">
        <v>108</v>
      </c>
      <c r="F147" s="111" t="s">
        <v>223</v>
      </c>
      <c r="G147" s="112">
        <v>36.6</v>
      </c>
      <c r="H147" s="112">
        <v>6.6</v>
      </c>
      <c r="I147" s="143" t="s">
        <v>79</v>
      </c>
      <c r="J147" s="112">
        <f>IF(I147="SI", G147-H147,G147)</f>
        <v>30</v>
      </c>
      <c r="K147" s="195" t="s">
        <v>125</v>
      </c>
      <c r="L147" s="108">
        <v>2018</v>
      </c>
      <c r="M147" s="108">
        <v>7543</v>
      </c>
      <c r="N147" s="109" t="s">
        <v>459</v>
      </c>
      <c r="O147" s="111" t="s">
        <v>126</v>
      </c>
      <c r="P147" s="109" t="s">
        <v>127</v>
      </c>
      <c r="Q147" s="109" t="s">
        <v>127</v>
      </c>
      <c r="R147" s="108">
        <v>3</v>
      </c>
      <c r="S147" s="111" t="s">
        <v>121</v>
      </c>
      <c r="T147" s="108">
        <v>1010803</v>
      </c>
      <c r="U147" s="108">
        <v>800</v>
      </c>
      <c r="V147" s="108">
        <v>1042</v>
      </c>
      <c r="W147" s="108">
        <v>1</v>
      </c>
      <c r="X147" s="113">
        <v>2018</v>
      </c>
      <c r="Y147" s="113">
        <v>666</v>
      </c>
      <c r="Z147" s="113">
        <v>0</v>
      </c>
      <c r="AA147" s="114" t="s">
        <v>80</v>
      </c>
      <c r="AB147" s="108">
        <v>1778</v>
      </c>
      <c r="AC147" s="109" t="s">
        <v>459</v>
      </c>
      <c r="AD147" s="196" t="s">
        <v>287</v>
      </c>
      <c r="AE147" s="196" t="s">
        <v>459</v>
      </c>
      <c r="AF147" s="197">
        <f>AE147-AD147</f>
        <v>-29</v>
      </c>
      <c r="AG147" s="198">
        <f>IF(AI147="SI", 0,J147)</f>
        <v>30</v>
      </c>
      <c r="AH147" s="199">
        <f>AG147*AF147</f>
        <v>-870</v>
      </c>
      <c r="AI147" s="200"/>
    </row>
    <row r="148" spans="1:35" x14ac:dyDescent="0.25">
      <c r="A148" s="108">
        <v>2018</v>
      </c>
      <c r="B148" s="108">
        <v>1047</v>
      </c>
      <c r="C148" s="109" t="s">
        <v>459</v>
      </c>
      <c r="D148" s="194" t="s">
        <v>541</v>
      </c>
      <c r="E148" s="109" t="s">
        <v>122</v>
      </c>
      <c r="F148" s="111" t="s">
        <v>542</v>
      </c>
      <c r="G148" s="112">
        <v>17.760000000000002</v>
      </c>
      <c r="H148" s="112">
        <v>3.2</v>
      </c>
      <c r="I148" s="143" t="s">
        <v>79</v>
      </c>
      <c r="J148" s="112">
        <f>IF(I148="SI", G148-H148,G148)</f>
        <v>14.560000000000002</v>
      </c>
      <c r="K148" s="195" t="s">
        <v>471</v>
      </c>
      <c r="L148" s="108">
        <v>2018</v>
      </c>
      <c r="M148" s="108">
        <v>7536</v>
      </c>
      <c r="N148" s="109" t="s">
        <v>459</v>
      </c>
      <c r="O148" s="111" t="s">
        <v>319</v>
      </c>
      <c r="P148" s="109" t="s">
        <v>320</v>
      </c>
      <c r="Q148" s="109" t="s">
        <v>320</v>
      </c>
      <c r="R148" s="108">
        <v>4</v>
      </c>
      <c r="S148" s="111" t="s">
        <v>206</v>
      </c>
      <c r="T148" s="108">
        <v>1050103</v>
      </c>
      <c r="U148" s="108">
        <v>2010</v>
      </c>
      <c r="V148" s="108">
        <v>1476</v>
      </c>
      <c r="W148" s="108">
        <v>2</v>
      </c>
      <c r="X148" s="113">
        <v>2018</v>
      </c>
      <c r="Y148" s="113">
        <v>137</v>
      </c>
      <c r="Z148" s="113">
        <v>0</v>
      </c>
      <c r="AA148" s="114" t="s">
        <v>80</v>
      </c>
      <c r="AB148" s="108">
        <v>1779</v>
      </c>
      <c r="AC148" s="109" t="s">
        <v>459</v>
      </c>
      <c r="AD148" s="196" t="s">
        <v>543</v>
      </c>
      <c r="AE148" s="196" t="s">
        <v>459</v>
      </c>
      <c r="AF148" s="197">
        <f>AE148-AD148</f>
        <v>-26</v>
      </c>
      <c r="AG148" s="198">
        <f>IF(AI148="SI", 0,J148)</f>
        <v>14.560000000000002</v>
      </c>
      <c r="AH148" s="199">
        <f>AG148*AF148</f>
        <v>-378.56000000000006</v>
      </c>
      <c r="AI148" s="200"/>
    </row>
    <row r="149" spans="1:35" x14ac:dyDescent="0.25">
      <c r="A149" s="108">
        <v>2018</v>
      </c>
      <c r="B149" s="108">
        <v>1048</v>
      </c>
      <c r="C149" s="109" t="s">
        <v>459</v>
      </c>
      <c r="D149" s="194" t="s">
        <v>544</v>
      </c>
      <c r="E149" s="109" t="s">
        <v>122</v>
      </c>
      <c r="F149" s="111" t="s">
        <v>545</v>
      </c>
      <c r="G149" s="112">
        <v>10.86</v>
      </c>
      <c r="H149" s="112">
        <v>1.96</v>
      </c>
      <c r="I149" s="143" t="s">
        <v>79</v>
      </c>
      <c r="J149" s="112">
        <f>IF(I149="SI", G149-H149,G149)</f>
        <v>8.8999999999999986</v>
      </c>
      <c r="K149" s="195" t="s">
        <v>471</v>
      </c>
      <c r="L149" s="108">
        <v>2018</v>
      </c>
      <c r="M149" s="108">
        <v>7529</v>
      </c>
      <c r="N149" s="109" t="s">
        <v>459</v>
      </c>
      <c r="O149" s="111" t="s">
        <v>319</v>
      </c>
      <c r="P149" s="109" t="s">
        <v>320</v>
      </c>
      <c r="Q149" s="109" t="s">
        <v>320</v>
      </c>
      <c r="R149" s="108">
        <v>1</v>
      </c>
      <c r="S149" s="111" t="s">
        <v>84</v>
      </c>
      <c r="T149" s="108">
        <v>1040203</v>
      </c>
      <c r="U149" s="108">
        <v>1570</v>
      </c>
      <c r="V149" s="108">
        <v>1366</v>
      </c>
      <c r="W149" s="108">
        <v>2</v>
      </c>
      <c r="X149" s="113">
        <v>2018</v>
      </c>
      <c r="Y149" s="113">
        <v>136</v>
      </c>
      <c r="Z149" s="113">
        <v>0</v>
      </c>
      <c r="AA149" s="114" t="s">
        <v>80</v>
      </c>
      <c r="AB149" s="108">
        <v>1780</v>
      </c>
      <c r="AC149" s="109" t="s">
        <v>459</v>
      </c>
      <c r="AD149" s="196" t="s">
        <v>543</v>
      </c>
      <c r="AE149" s="196" t="s">
        <v>459</v>
      </c>
      <c r="AF149" s="197">
        <f>AE149-AD149</f>
        <v>-26</v>
      </c>
      <c r="AG149" s="198">
        <f>IF(AI149="SI", 0,J149)</f>
        <v>8.8999999999999986</v>
      </c>
      <c r="AH149" s="199">
        <f>AG149*AF149</f>
        <v>-231.39999999999998</v>
      </c>
      <c r="AI149" s="200"/>
    </row>
    <row r="150" spans="1:35" x14ac:dyDescent="0.25">
      <c r="A150" s="108">
        <v>2018</v>
      </c>
      <c r="B150" s="108">
        <v>1049</v>
      </c>
      <c r="C150" s="109" t="s">
        <v>459</v>
      </c>
      <c r="D150" s="194" t="s">
        <v>546</v>
      </c>
      <c r="E150" s="109" t="s">
        <v>122</v>
      </c>
      <c r="F150" s="111" t="s">
        <v>547</v>
      </c>
      <c r="G150" s="112">
        <v>26.89</v>
      </c>
      <c r="H150" s="112">
        <v>4.33</v>
      </c>
      <c r="I150" s="143" t="s">
        <v>79</v>
      </c>
      <c r="J150" s="112">
        <f>IF(I150="SI", G150-H150,G150)</f>
        <v>22.560000000000002</v>
      </c>
      <c r="K150" s="195" t="s">
        <v>471</v>
      </c>
      <c r="L150" s="108">
        <v>2018</v>
      </c>
      <c r="M150" s="108">
        <v>7532</v>
      </c>
      <c r="N150" s="109" t="s">
        <v>459</v>
      </c>
      <c r="O150" s="111" t="s">
        <v>319</v>
      </c>
      <c r="P150" s="109" t="s">
        <v>320</v>
      </c>
      <c r="Q150" s="109" t="s">
        <v>320</v>
      </c>
      <c r="R150" s="108">
        <v>1</v>
      </c>
      <c r="S150" s="111" t="s">
        <v>84</v>
      </c>
      <c r="T150" s="108">
        <v>1040503</v>
      </c>
      <c r="U150" s="108">
        <v>1900</v>
      </c>
      <c r="V150" s="108">
        <v>1416</v>
      </c>
      <c r="W150" s="108">
        <v>2</v>
      </c>
      <c r="X150" s="113">
        <v>2018</v>
      </c>
      <c r="Y150" s="113">
        <v>139</v>
      </c>
      <c r="Z150" s="113">
        <v>0</v>
      </c>
      <c r="AA150" s="114" t="s">
        <v>80</v>
      </c>
      <c r="AB150" s="108">
        <v>1781</v>
      </c>
      <c r="AC150" s="109" t="s">
        <v>459</v>
      </c>
      <c r="AD150" s="196" t="s">
        <v>543</v>
      </c>
      <c r="AE150" s="196" t="s">
        <v>459</v>
      </c>
      <c r="AF150" s="197">
        <f>AE150-AD150</f>
        <v>-26</v>
      </c>
      <c r="AG150" s="198">
        <f>IF(AI150="SI", 0,J150)</f>
        <v>22.560000000000002</v>
      </c>
      <c r="AH150" s="199">
        <f>AG150*AF150</f>
        <v>-586.56000000000006</v>
      </c>
      <c r="AI150" s="200"/>
    </row>
    <row r="151" spans="1:35" x14ac:dyDescent="0.25">
      <c r="A151" s="108">
        <v>2018</v>
      </c>
      <c r="B151" s="108">
        <v>1050</v>
      </c>
      <c r="C151" s="109" t="s">
        <v>459</v>
      </c>
      <c r="D151" s="194" t="s">
        <v>548</v>
      </c>
      <c r="E151" s="109" t="s">
        <v>122</v>
      </c>
      <c r="F151" s="111"/>
      <c r="G151" s="112">
        <v>467.11</v>
      </c>
      <c r="H151" s="112">
        <v>84.23</v>
      </c>
      <c r="I151" s="143" t="s">
        <v>79</v>
      </c>
      <c r="J151" s="112">
        <f>IF(I151="SI", G151-H151,G151)</f>
        <v>382.88</v>
      </c>
      <c r="K151" s="195" t="s">
        <v>471</v>
      </c>
      <c r="L151" s="108">
        <v>2018</v>
      </c>
      <c r="M151" s="108">
        <v>7533</v>
      </c>
      <c r="N151" s="109" t="s">
        <v>459</v>
      </c>
      <c r="O151" s="111" t="s">
        <v>319</v>
      </c>
      <c r="P151" s="109" t="s">
        <v>320</v>
      </c>
      <c r="Q151" s="109" t="s">
        <v>320</v>
      </c>
      <c r="R151" s="108">
        <v>1</v>
      </c>
      <c r="S151" s="111" t="s">
        <v>84</v>
      </c>
      <c r="T151" s="108">
        <v>1040103</v>
      </c>
      <c r="U151" s="108">
        <v>1460</v>
      </c>
      <c r="V151" s="108">
        <v>1346</v>
      </c>
      <c r="W151" s="108">
        <v>4</v>
      </c>
      <c r="X151" s="113">
        <v>2018</v>
      </c>
      <c r="Y151" s="113">
        <v>133</v>
      </c>
      <c r="Z151" s="113">
        <v>0</v>
      </c>
      <c r="AA151" s="114" t="s">
        <v>80</v>
      </c>
      <c r="AB151" s="108">
        <v>1782</v>
      </c>
      <c r="AC151" s="109" t="s">
        <v>459</v>
      </c>
      <c r="AD151" s="196" t="s">
        <v>543</v>
      </c>
      <c r="AE151" s="196" t="s">
        <v>459</v>
      </c>
      <c r="AF151" s="197">
        <f>AE151-AD151</f>
        <v>-26</v>
      </c>
      <c r="AG151" s="198">
        <f>IF(AI151="SI", 0,J151)</f>
        <v>382.88</v>
      </c>
      <c r="AH151" s="199">
        <f>AG151*AF151</f>
        <v>-9954.8799999999992</v>
      </c>
      <c r="AI151" s="200"/>
    </row>
    <row r="152" spans="1:35" x14ac:dyDescent="0.25">
      <c r="A152" s="108">
        <v>2018</v>
      </c>
      <c r="B152" s="108">
        <v>1050</v>
      </c>
      <c r="C152" s="109" t="s">
        <v>459</v>
      </c>
      <c r="D152" s="194" t="s">
        <v>548</v>
      </c>
      <c r="E152" s="109" t="s">
        <v>122</v>
      </c>
      <c r="F152" s="111"/>
      <c r="G152" s="112">
        <v>934.21</v>
      </c>
      <c r="H152" s="112">
        <v>168.46</v>
      </c>
      <c r="I152" s="143" t="s">
        <v>79</v>
      </c>
      <c r="J152" s="112">
        <f>IF(I152="SI", G152-H152,G152)</f>
        <v>765.75</v>
      </c>
      <c r="K152" s="195" t="s">
        <v>471</v>
      </c>
      <c r="L152" s="108">
        <v>2018</v>
      </c>
      <c r="M152" s="108">
        <v>7533</v>
      </c>
      <c r="N152" s="109" t="s">
        <v>459</v>
      </c>
      <c r="O152" s="111" t="s">
        <v>319</v>
      </c>
      <c r="P152" s="109" t="s">
        <v>320</v>
      </c>
      <c r="Q152" s="109" t="s">
        <v>320</v>
      </c>
      <c r="R152" s="108">
        <v>1</v>
      </c>
      <c r="S152" s="111" t="s">
        <v>84</v>
      </c>
      <c r="T152" s="108">
        <v>1040303</v>
      </c>
      <c r="U152" s="108">
        <v>1680</v>
      </c>
      <c r="V152" s="108">
        <v>1386</v>
      </c>
      <c r="W152" s="108">
        <v>4</v>
      </c>
      <c r="X152" s="113">
        <v>2018</v>
      </c>
      <c r="Y152" s="113">
        <v>134</v>
      </c>
      <c r="Z152" s="113">
        <v>0</v>
      </c>
      <c r="AA152" s="114" t="s">
        <v>80</v>
      </c>
      <c r="AB152" s="108">
        <v>1783</v>
      </c>
      <c r="AC152" s="109" t="s">
        <v>459</v>
      </c>
      <c r="AD152" s="196" t="s">
        <v>543</v>
      </c>
      <c r="AE152" s="196" t="s">
        <v>459</v>
      </c>
      <c r="AF152" s="197">
        <f>AE152-AD152</f>
        <v>-26</v>
      </c>
      <c r="AG152" s="198">
        <f>IF(AI152="SI", 0,J152)</f>
        <v>765.75</v>
      </c>
      <c r="AH152" s="199">
        <f>AG152*AF152</f>
        <v>-19909.5</v>
      </c>
      <c r="AI152" s="200"/>
    </row>
    <row r="153" spans="1:35" x14ac:dyDescent="0.25">
      <c r="A153" s="108">
        <v>2018</v>
      </c>
      <c r="B153" s="108">
        <v>1050</v>
      </c>
      <c r="C153" s="109" t="s">
        <v>459</v>
      </c>
      <c r="D153" s="194" t="s">
        <v>548</v>
      </c>
      <c r="E153" s="109" t="s">
        <v>122</v>
      </c>
      <c r="F153" s="111"/>
      <c r="G153" s="112">
        <v>196.68</v>
      </c>
      <c r="H153" s="112">
        <v>35.47</v>
      </c>
      <c r="I153" s="143" t="s">
        <v>79</v>
      </c>
      <c r="J153" s="112">
        <f>IF(I153="SI", G153-H153,G153)</f>
        <v>161.21</v>
      </c>
      <c r="K153" s="195" t="s">
        <v>471</v>
      </c>
      <c r="L153" s="108">
        <v>2018</v>
      </c>
      <c r="M153" s="108">
        <v>7533</v>
      </c>
      <c r="N153" s="109" t="s">
        <v>459</v>
      </c>
      <c r="O153" s="111" t="s">
        <v>319</v>
      </c>
      <c r="P153" s="109" t="s">
        <v>320</v>
      </c>
      <c r="Q153" s="109" t="s">
        <v>320</v>
      </c>
      <c r="R153" s="108">
        <v>1</v>
      </c>
      <c r="S153" s="111" t="s">
        <v>84</v>
      </c>
      <c r="T153" s="108">
        <v>1100103</v>
      </c>
      <c r="U153" s="108">
        <v>3770</v>
      </c>
      <c r="V153" s="108">
        <v>1420</v>
      </c>
      <c r="W153" s="108">
        <v>4</v>
      </c>
      <c r="X153" s="113">
        <v>2018</v>
      </c>
      <c r="Y153" s="113">
        <v>135</v>
      </c>
      <c r="Z153" s="113">
        <v>0</v>
      </c>
      <c r="AA153" s="114" t="s">
        <v>80</v>
      </c>
      <c r="AB153" s="108">
        <v>1784</v>
      </c>
      <c r="AC153" s="109" t="s">
        <v>459</v>
      </c>
      <c r="AD153" s="196" t="s">
        <v>543</v>
      </c>
      <c r="AE153" s="196" t="s">
        <v>459</v>
      </c>
      <c r="AF153" s="197">
        <f>AE153-AD153</f>
        <v>-26</v>
      </c>
      <c r="AG153" s="198">
        <f>IF(AI153="SI", 0,J153)</f>
        <v>161.21</v>
      </c>
      <c r="AH153" s="199">
        <f>AG153*AF153</f>
        <v>-4191.46</v>
      </c>
      <c r="AI153" s="200"/>
    </row>
    <row r="154" spans="1:35" x14ac:dyDescent="0.25">
      <c r="A154" s="108">
        <v>2018</v>
      </c>
      <c r="B154" s="108">
        <v>1050</v>
      </c>
      <c r="C154" s="109" t="s">
        <v>459</v>
      </c>
      <c r="D154" s="194" t="s">
        <v>548</v>
      </c>
      <c r="E154" s="109" t="s">
        <v>122</v>
      </c>
      <c r="F154" s="111"/>
      <c r="G154" s="112">
        <v>860.47</v>
      </c>
      <c r="H154" s="112">
        <v>155.16999999999999</v>
      </c>
      <c r="I154" s="143" t="s">
        <v>79</v>
      </c>
      <c r="J154" s="112">
        <f>IF(I154="SI", G154-H154,G154)</f>
        <v>705.30000000000007</v>
      </c>
      <c r="K154" s="195" t="s">
        <v>471</v>
      </c>
      <c r="L154" s="108">
        <v>2018</v>
      </c>
      <c r="M154" s="108">
        <v>7533</v>
      </c>
      <c r="N154" s="109" t="s">
        <v>459</v>
      </c>
      <c r="O154" s="111" t="s">
        <v>319</v>
      </c>
      <c r="P154" s="109" t="s">
        <v>320</v>
      </c>
      <c r="Q154" s="109" t="s">
        <v>320</v>
      </c>
      <c r="R154" s="108">
        <v>1</v>
      </c>
      <c r="S154" s="111" t="s">
        <v>84</v>
      </c>
      <c r="T154" s="108">
        <v>1040203</v>
      </c>
      <c r="U154" s="108">
        <v>1570</v>
      </c>
      <c r="V154" s="108">
        <v>1366</v>
      </c>
      <c r="W154" s="108">
        <v>2</v>
      </c>
      <c r="X154" s="113">
        <v>2018</v>
      </c>
      <c r="Y154" s="113">
        <v>136</v>
      </c>
      <c r="Z154" s="113">
        <v>0</v>
      </c>
      <c r="AA154" s="114" t="s">
        <v>80</v>
      </c>
      <c r="AB154" s="108">
        <v>1785</v>
      </c>
      <c r="AC154" s="109" t="s">
        <v>459</v>
      </c>
      <c r="AD154" s="196" t="s">
        <v>543</v>
      </c>
      <c r="AE154" s="196" t="s">
        <v>459</v>
      </c>
      <c r="AF154" s="197">
        <f>AE154-AD154</f>
        <v>-26</v>
      </c>
      <c r="AG154" s="198">
        <f>IF(AI154="SI", 0,J154)</f>
        <v>705.30000000000007</v>
      </c>
      <c r="AH154" s="199">
        <f>AG154*AF154</f>
        <v>-18337.800000000003</v>
      </c>
      <c r="AI154" s="200"/>
    </row>
    <row r="155" spans="1:35" x14ac:dyDescent="0.25">
      <c r="A155" s="108">
        <v>2018</v>
      </c>
      <c r="B155" s="108">
        <v>1051</v>
      </c>
      <c r="C155" s="109" t="s">
        <v>459</v>
      </c>
      <c r="D155" s="194" t="s">
        <v>549</v>
      </c>
      <c r="E155" s="109" t="s">
        <v>122</v>
      </c>
      <c r="F155" s="111" t="s">
        <v>470</v>
      </c>
      <c r="G155" s="112">
        <v>65.260000000000005</v>
      </c>
      <c r="H155" s="112">
        <v>11.77</v>
      </c>
      <c r="I155" s="143" t="s">
        <v>79</v>
      </c>
      <c r="J155" s="112">
        <f>IF(I155="SI", G155-H155,G155)</f>
        <v>53.490000000000009</v>
      </c>
      <c r="K155" s="195" t="s">
        <v>471</v>
      </c>
      <c r="L155" s="108">
        <v>2018</v>
      </c>
      <c r="M155" s="108">
        <v>7531</v>
      </c>
      <c r="N155" s="109" t="s">
        <v>459</v>
      </c>
      <c r="O155" s="111" t="s">
        <v>319</v>
      </c>
      <c r="P155" s="109" t="s">
        <v>320</v>
      </c>
      <c r="Q155" s="109" t="s">
        <v>320</v>
      </c>
      <c r="R155" s="108">
        <v>1</v>
      </c>
      <c r="S155" s="111" t="s">
        <v>84</v>
      </c>
      <c r="T155" s="108">
        <v>1010503</v>
      </c>
      <c r="U155" s="108">
        <v>470</v>
      </c>
      <c r="V155" s="108">
        <v>1156</v>
      </c>
      <c r="W155" s="108">
        <v>4</v>
      </c>
      <c r="X155" s="113">
        <v>2018</v>
      </c>
      <c r="Y155" s="113">
        <v>131</v>
      </c>
      <c r="Z155" s="113">
        <v>0</v>
      </c>
      <c r="AA155" s="114" t="s">
        <v>80</v>
      </c>
      <c r="AB155" s="108">
        <v>1786</v>
      </c>
      <c r="AC155" s="109" t="s">
        <v>459</v>
      </c>
      <c r="AD155" s="196" t="s">
        <v>543</v>
      </c>
      <c r="AE155" s="196" t="s">
        <v>459</v>
      </c>
      <c r="AF155" s="197">
        <f>AE155-AD155</f>
        <v>-26</v>
      </c>
      <c r="AG155" s="198">
        <f>IF(AI155="SI", 0,J155)</f>
        <v>53.490000000000009</v>
      </c>
      <c r="AH155" s="199">
        <f>AG155*AF155</f>
        <v>-1390.7400000000002</v>
      </c>
      <c r="AI155" s="200"/>
    </row>
    <row r="156" spans="1:35" x14ac:dyDescent="0.25">
      <c r="A156" s="108">
        <v>2018</v>
      </c>
      <c r="B156" s="108">
        <v>1052</v>
      </c>
      <c r="C156" s="109" t="s">
        <v>459</v>
      </c>
      <c r="D156" s="194" t="s">
        <v>550</v>
      </c>
      <c r="E156" s="109" t="s">
        <v>122</v>
      </c>
      <c r="F156" s="111" t="s">
        <v>470</v>
      </c>
      <c r="G156" s="112">
        <v>11.24</v>
      </c>
      <c r="H156" s="112">
        <v>2.0299999999999998</v>
      </c>
      <c r="I156" s="143" t="s">
        <v>79</v>
      </c>
      <c r="J156" s="112">
        <f>IF(I156="SI", G156-H156,G156)</f>
        <v>9.2100000000000009</v>
      </c>
      <c r="K156" s="195" t="s">
        <v>471</v>
      </c>
      <c r="L156" s="108">
        <v>2018</v>
      </c>
      <c r="M156" s="108">
        <v>7537</v>
      </c>
      <c r="N156" s="109" t="s">
        <v>459</v>
      </c>
      <c r="O156" s="111" t="s">
        <v>319</v>
      </c>
      <c r="P156" s="109" t="s">
        <v>320</v>
      </c>
      <c r="Q156" s="109" t="s">
        <v>320</v>
      </c>
      <c r="R156" s="108">
        <v>1</v>
      </c>
      <c r="S156" s="111" t="s">
        <v>84</v>
      </c>
      <c r="T156" s="108">
        <v>1010503</v>
      </c>
      <c r="U156" s="108">
        <v>470</v>
      </c>
      <c r="V156" s="108">
        <v>1156</v>
      </c>
      <c r="W156" s="108">
        <v>4</v>
      </c>
      <c r="X156" s="113">
        <v>2018</v>
      </c>
      <c r="Y156" s="113">
        <v>131</v>
      </c>
      <c r="Z156" s="113">
        <v>0</v>
      </c>
      <c r="AA156" s="114" t="s">
        <v>80</v>
      </c>
      <c r="AB156" s="108">
        <v>1787</v>
      </c>
      <c r="AC156" s="109" t="s">
        <v>459</v>
      </c>
      <c r="AD156" s="196" t="s">
        <v>543</v>
      </c>
      <c r="AE156" s="196" t="s">
        <v>459</v>
      </c>
      <c r="AF156" s="197">
        <f>AE156-AD156</f>
        <v>-26</v>
      </c>
      <c r="AG156" s="198">
        <f>IF(AI156="SI", 0,J156)</f>
        <v>9.2100000000000009</v>
      </c>
      <c r="AH156" s="199">
        <f>AG156*AF156</f>
        <v>-239.46000000000004</v>
      </c>
      <c r="AI156" s="200"/>
    </row>
    <row r="157" spans="1:35" x14ac:dyDescent="0.25">
      <c r="A157" s="108">
        <v>2018</v>
      </c>
      <c r="B157" s="108">
        <v>1053</v>
      </c>
      <c r="C157" s="109" t="s">
        <v>459</v>
      </c>
      <c r="D157" s="194" t="s">
        <v>551</v>
      </c>
      <c r="E157" s="109" t="s">
        <v>122</v>
      </c>
      <c r="F157" s="111" t="s">
        <v>552</v>
      </c>
      <c r="G157" s="112">
        <v>10.86</v>
      </c>
      <c r="H157" s="112">
        <v>1.96</v>
      </c>
      <c r="I157" s="143" t="s">
        <v>79</v>
      </c>
      <c r="J157" s="112">
        <f>IF(I157="SI", G157-H157,G157)</f>
        <v>8.8999999999999986</v>
      </c>
      <c r="K157" s="195" t="s">
        <v>471</v>
      </c>
      <c r="L157" s="108">
        <v>2018</v>
      </c>
      <c r="M157" s="108">
        <v>7530</v>
      </c>
      <c r="N157" s="109" t="s">
        <v>459</v>
      </c>
      <c r="O157" s="111" t="s">
        <v>319</v>
      </c>
      <c r="P157" s="109" t="s">
        <v>320</v>
      </c>
      <c r="Q157" s="109" t="s">
        <v>320</v>
      </c>
      <c r="R157" s="108">
        <v>1</v>
      </c>
      <c r="S157" s="111" t="s">
        <v>84</v>
      </c>
      <c r="T157" s="108">
        <v>1010803</v>
      </c>
      <c r="U157" s="108">
        <v>800</v>
      </c>
      <c r="V157" s="108">
        <v>1043</v>
      </c>
      <c r="W157" s="108">
        <v>4</v>
      </c>
      <c r="X157" s="113">
        <v>2018</v>
      </c>
      <c r="Y157" s="113">
        <v>132</v>
      </c>
      <c r="Z157" s="113">
        <v>0</v>
      </c>
      <c r="AA157" s="114" t="s">
        <v>80</v>
      </c>
      <c r="AB157" s="108">
        <v>1788</v>
      </c>
      <c r="AC157" s="109" t="s">
        <v>459</v>
      </c>
      <c r="AD157" s="196" t="s">
        <v>543</v>
      </c>
      <c r="AE157" s="196" t="s">
        <v>459</v>
      </c>
      <c r="AF157" s="197">
        <f>AE157-AD157</f>
        <v>-26</v>
      </c>
      <c r="AG157" s="198">
        <f>IF(AI157="SI", 0,J157)</f>
        <v>8.8999999999999986</v>
      </c>
      <c r="AH157" s="199">
        <f>AG157*AF157</f>
        <v>-231.39999999999998</v>
      </c>
      <c r="AI157" s="200"/>
    </row>
    <row r="158" spans="1:35" x14ac:dyDescent="0.25">
      <c r="A158" s="108">
        <v>2018</v>
      </c>
      <c r="B158" s="108">
        <v>1054</v>
      </c>
      <c r="C158" s="109" t="s">
        <v>459</v>
      </c>
      <c r="D158" s="194" t="s">
        <v>553</v>
      </c>
      <c r="E158" s="109" t="s">
        <v>122</v>
      </c>
      <c r="F158" s="111" t="s">
        <v>554</v>
      </c>
      <c r="G158" s="112">
        <v>179.82</v>
      </c>
      <c r="H158" s="112">
        <v>32.43</v>
      </c>
      <c r="I158" s="143" t="s">
        <v>79</v>
      </c>
      <c r="J158" s="112">
        <f>IF(I158="SI", G158-H158,G158)</f>
        <v>147.38999999999999</v>
      </c>
      <c r="K158" s="195" t="s">
        <v>471</v>
      </c>
      <c r="L158" s="108">
        <v>2018</v>
      </c>
      <c r="M158" s="108">
        <v>7538</v>
      </c>
      <c r="N158" s="109" t="s">
        <v>459</v>
      </c>
      <c r="O158" s="111" t="s">
        <v>319</v>
      </c>
      <c r="P158" s="109" t="s">
        <v>320</v>
      </c>
      <c r="Q158" s="109" t="s">
        <v>320</v>
      </c>
      <c r="R158" s="108">
        <v>1</v>
      </c>
      <c r="S158" s="111" t="s">
        <v>84</v>
      </c>
      <c r="T158" s="108">
        <v>1060203</v>
      </c>
      <c r="U158" s="108">
        <v>2340</v>
      </c>
      <c r="V158" s="108">
        <v>1456</v>
      </c>
      <c r="W158" s="108">
        <v>2</v>
      </c>
      <c r="X158" s="113">
        <v>2018</v>
      </c>
      <c r="Y158" s="113">
        <v>140</v>
      </c>
      <c r="Z158" s="113">
        <v>0</v>
      </c>
      <c r="AA158" s="114" t="s">
        <v>80</v>
      </c>
      <c r="AB158" s="108">
        <v>1789</v>
      </c>
      <c r="AC158" s="109" t="s">
        <v>459</v>
      </c>
      <c r="AD158" s="196" t="s">
        <v>543</v>
      </c>
      <c r="AE158" s="196" t="s">
        <v>459</v>
      </c>
      <c r="AF158" s="197">
        <f>AE158-AD158</f>
        <v>-26</v>
      </c>
      <c r="AG158" s="198">
        <f>IF(AI158="SI", 0,J158)</f>
        <v>147.38999999999999</v>
      </c>
      <c r="AH158" s="199">
        <f>AG158*AF158</f>
        <v>-3832.1399999999994</v>
      </c>
      <c r="AI158" s="200"/>
    </row>
    <row r="159" spans="1:35" x14ac:dyDescent="0.25">
      <c r="A159" s="108">
        <v>2018</v>
      </c>
      <c r="B159" s="108">
        <v>1055</v>
      </c>
      <c r="C159" s="109" t="s">
        <v>459</v>
      </c>
      <c r="D159" s="194" t="s">
        <v>555</v>
      </c>
      <c r="E159" s="109" t="s">
        <v>122</v>
      </c>
      <c r="F159" s="111" t="s">
        <v>554</v>
      </c>
      <c r="G159" s="112">
        <v>176.91</v>
      </c>
      <c r="H159" s="112">
        <v>31.9</v>
      </c>
      <c r="I159" s="143" t="s">
        <v>79</v>
      </c>
      <c r="J159" s="112">
        <f>IF(I159="SI", G159-H159,G159)</f>
        <v>145.01</v>
      </c>
      <c r="K159" s="195" t="s">
        <v>471</v>
      </c>
      <c r="L159" s="108">
        <v>2018</v>
      </c>
      <c r="M159" s="108">
        <v>7535</v>
      </c>
      <c r="N159" s="109" t="s">
        <v>459</v>
      </c>
      <c r="O159" s="111" t="s">
        <v>319</v>
      </c>
      <c r="P159" s="109" t="s">
        <v>320</v>
      </c>
      <c r="Q159" s="109" t="s">
        <v>320</v>
      </c>
      <c r="R159" s="108">
        <v>1</v>
      </c>
      <c r="S159" s="111" t="s">
        <v>84</v>
      </c>
      <c r="T159" s="108">
        <v>1060203</v>
      </c>
      <c r="U159" s="108">
        <v>2340</v>
      </c>
      <c r="V159" s="108">
        <v>1456</v>
      </c>
      <c r="W159" s="108">
        <v>2</v>
      </c>
      <c r="X159" s="113">
        <v>2018</v>
      </c>
      <c r="Y159" s="113">
        <v>140</v>
      </c>
      <c r="Z159" s="113">
        <v>0</v>
      </c>
      <c r="AA159" s="114" t="s">
        <v>80</v>
      </c>
      <c r="AB159" s="108">
        <v>1790</v>
      </c>
      <c r="AC159" s="109" t="s">
        <v>459</v>
      </c>
      <c r="AD159" s="196" t="s">
        <v>543</v>
      </c>
      <c r="AE159" s="196" t="s">
        <v>459</v>
      </c>
      <c r="AF159" s="197">
        <f>AE159-AD159</f>
        <v>-26</v>
      </c>
      <c r="AG159" s="198">
        <f>IF(AI159="SI", 0,J159)</f>
        <v>145.01</v>
      </c>
      <c r="AH159" s="199">
        <f>AG159*AF159</f>
        <v>-3770.2599999999998</v>
      </c>
      <c r="AI159" s="200"/>
    </row>
    <row r="160" spans="1:35" x14ac:dyDescent="0.25">
      <c r="A160" s="108">
        <v>2018</v>
      </c>
      <c r="B160" s="108">
        <v>1056</v>
      </c>
      <c r="C160" s="109" t="s">
        <v>459</v>
      </c>
      <c r="D160" s="194" t="s">
        <v>556</v>
      </c>
      <c r="E160" s="109" t="s">
        <v>122</v>
      </c>
      <c r="F160" s="111" t="s">
        <v>470</v>
      </c>
      <c r="G160" s="112">
        <v>54.57</v>
      </c>
      <c r="H160" s="112">
        <v>9.84</v>
      </c>
      <c r="I160" s="143" t="s">
        <v>79</v>
      </c>
      <c r="J160" s="112">
        <f>IF(I160="SI", G160-H160,G160)</f>
        <v>44.730000000000004</v>
      </c>
      <c r="K160" s="195" t="s">
        <v>471</v>
      </c>
      <c r="L160" s="108">
        <v>2018</v>
      </c>
      <c r="M160" s="108">
        <v>7539</v>
      </c>
      <c r="N160" s="109" t="s">
        <v>459</v>
      </c>
      <c r="O160" s="111" t="s">
        <v>319</v>
      </c>
      <c r="P160" s="109" t="s">
        <v>320</v>
      </c>
      <c r="Q160" s="109" t="s">
        <v>320</v>
      </c>
      <c r="R160" s="108">
        <v>1</v>
      </c>
      <c r="S160" s="111" t="s">
        <v>84</v>
      </c>
      <c r="T160" s="108">
        <v>1010503</v>
      </c>
      <c r="U160" s="108">
        <v>470</v>
      </c>
      <c r="V160" s="108">
        <v>1156</v>
      </c>
      <c r="W160" s="108">
        <v>4</v>
      </c>
      <c r="X160" s="113">
        <v>2018</v>
      </c>
      <c r="Y160" s="113">
        <v>131</v>
      </c>
      <c r="Z160" s="113">
        <v>0</v>
      </c>
      <c r="AA160" s="114" t="s">
        <v>80</v>
      </c>
      <c r="AB160" s="108">
        <v>1791</v>
      </c>
      <c r="AC160" s="109" t="s">
        <v>459</v>
      </c>
      <c r="AD160" s="196" t="s">
        <v>543</v>
      </c>
      <c r="AE160" s="196" t="s">
        <v>459</v>
      </c>
      <c r="AF160" s="197">
        <f>AE160-AD160</f>
        <v>-26</v>
      </c>
      <c r="AG160" s="198">
        <f>IF(AI160="SI", 0,J160)</f>
        <v>44.730000000000004</v>
      </c>
      <c r="AH160" s="199">
        <f>AG160*AF160</f>
        <v>-1162.98</v>
      </c>
      <c r="AI160" s="200"/>
    </row>
    <row r="161" spans="1:35" x14ac:dyDescent="0.25">
      <c r="A161" s="108">
        <v>2018</v>
      </c>
      <c r="B161" s="108">
        <v>1057</v>
      </c>
      <c r="C161" s="109" t="s">
        <v>459</v>
      </c>
      <c r="D161" s="194" t="s">
        <v>557</v>
      </c>
      <c r="E161" s="109" t="s">
        <v>122</v>
      </c>
      <c r="F161" s="111" t="s">
        <v>552</v>
      </c>
      <c r="G161" s="112">
        <v>196.62</v>
      </c>
      <c r="H161" s="112">
        <v>35.46</v>
      </c>
      <c r="I161" s="143" t="s">
        <v>79</v>
      </c>
      <c r="J161" s="112">
        <f>IF(I161="SI", G161-H161,G161)</f>
        <v>161.16</v>
      </c>
      <c r="K161" s="195" t="s">
        <v>471</v>
      </c>
      <c r="L161" s="108">
        <v>2018</v>
      </c>
      <c r="M161" s="108">
        <v>7540</v>
      </c>
      <c r="N161" s="109" t="s">
        <v>459</v>
      </c>
      <c r="O161" s="111" t="s">
        <v>319</v>
      </c>
      <c r="P161" s="109" t="s">
        <v>320</v>
      </c>
      <c r="Q161" s="109" t="s">
        <v>320</v>
      </c>
      <c r="R161" s="108">
        <v>1</v>
      </c>
      <c r="S161" s="111" t="s">
        <v>84</v>
      </c>
      <c r="T161" s="108">
        <v>1010803</v>
      </c>
      <c r="U161" s="108">
        <v>800</v>
      </c>
      <c r="V161" s="108">
        <v>1043</v>
      </c>
      <c r="W161" s="108">
        <v>4</v>
      </c>
      <c r="X161" s="113">
        <v>2018</v>
      </c>
      <c r="Y161" s="113">
        <v>132</v>
      </c>
      <c r="Z161" s="113">
        <v>0</v>
      </c>
      <c r="AA161" s="114" t="s">
        <v>80</v>
      </c>
      <c r="AB161" s="108">
        <v>1792</v>
      </c>
      <c r="AC161" s="109" t="s">
        <v>459</v>
      </c>
      <c r="AD161" s="196" t="s">
        <v>543</v>
      </c>
      <c r="AE161" s="196" t="s">
        <v>459</v>
      </c>
      <c r="AF161" s="197">
        <f>AE161-AD161</f>
        <v>-26</v>
      </c>
      <c r="AG161" s="198">
        <f>IF(AI161="SI", 0,J161)</f>
        <v>161.16</v>
      </c>
      <c r="AH161" s="199">
        <f>AG161*AF161</f>
        <v>-4190.16</v>
      </c>
      <c r="AI161" s="200"/>
    </row>
    <row r="162" spans="1:35" x14ac:dyDescent="0.25">
      <c r="A162" s="108">
        <v>2018</v>
      </c>
      <c r="B162" s="108">
        <v>1058</v>
      </c>
      <c r="C162" s="109" t="s">
        <v>459</v>
      </c>
      <c r="D162" s="194" t="s">
        <v>558</v>
      </c>
      <c r="E162" s="109" t="s">
        <v>122</v>
      </c>
      <c r="F162" s="111" t="s">
        <v>470</v>
      </c>
      <c r="G162" s="112">
        <v>15.88</v>
      </c>
      <c r="H162" s="112">
        <v>2.4500000000000002</v>
      </c>
      <c r="I162" s="143" t="s">
        <v>79</v>
      </c>
      <c r="J162" s="112">
        <f>IF(I162="SI", G162-H162,G162)</f>
        <v>13.43</v>
      </c>
      <c r="K162" s="195" t="s">
        <v>471</v>
      </c>
      <c r="L162" s="108">
        <v>2018</v>
      </c>
      <c r="M162" s="108">
        <v>7534</v>
      </c>
      <c r="N162" s="109" t="s">
        <v>459</v>
      </c>
      <c r="O162" s="111" t="s">
        <v>319</v>
      </c>
      <c r="P162" s="109" t="s">
        <v>320</v>
      </c>
      <c r="Q162" s="109" t="s">
        <v>320</v>
      </c>
      <c r="R162" s="108">
        <v>1</v>
      </c>
      <c r="S162" s="111" t="s">
        <v>84</v>
      </c>
      <c r="T162" s="108">
        <v>1010503</v>
      </c>
      <c r="U162" s="108">
        <v>470</v>
      </c>
      <c r="V162" s="108">
        <v>1156</v>
      </c>
      <c r="W162" s="108">
        <v>4</v>
      </c>
      <c r="X162" s="113">
        <v>2018</v>
      </c>
      <c r="Y162" s="113">
        <v>131</v>
      </c>
      <c r="Z162" s="113">
        <v>0</v>
      </c>
      <c r="AA162" s="114" t="s">
        <v>80</v>
      </c>
      <c r="AB162" s="108">
        <v>1793</v>
      </c>
      <c r="AC162" s="109" t="s">
        <v>459</v>
      </c>
      <c r="AD162" s="196" t="s">
        <v>543</v>
      </c>
      <c r="AE162" s="196" t="s">
        <v>459</v>
      </c>
      <c r="AF162" s="197">
        <f>AE162-AD162</f>
        <v>-26</v>
      </c>
      <c r="AG162" s="198">
        <f>IF(AI162="SI", 0,J162)</f>
        <v>13.43</v>
      </c>
      <c r="AH162" s="199">
        <f>AG162*AF162</f>
        <v>-349.18</v>
      </c>
      <c r="AI162" s="200"/>
    </row>
    <row r="163" spans="1:35" x14ac:dyDescent="0.25">
      <c r="A163" s="108">
        <v>2018</v>
      </c>
      <c r="B163" s="108">
        <v>1059</v>
      </c>
      <c r="C163" s="109" t="s">
        <v>459</v>
      </c>
      <c r="D163" s="194" t="s">
        <v>559</v>
      </c>
      <c r="E163" s="109" t="s">
        <v>108</v>
      </c>
      <c r="F163" s="111" t="s">
        <v>225</v>
      </c>
      <c r="G163" s="112">
        <v>2340.16</v>
      </c>
      <c r="H163" s="112">
        <v>422</v>
      </c>
      <c r="I163" s="143" t="s">
        <v>79</v>
      </c>
      <c r="J163" s="112">
        <f>IF(I163="SI", G163-H163,G163)</f>
        <v>1918.1599999999999</v>
      </c>
      <c r="K163" s="195" t="s">
        <v>226</v>
      </c>
      <c r="L163" s="108">
        <v>2018</v>
      </c>
      <c r="M163" s="108">
        <v>7542</v>
      </c>
      <c r="N163" s="109" t="s">
        <v>459</v>
      </c>
      <c r="O163" s="111" t="s">
        <v>227</v>
      </c>
      <c r="P163" s="109" t="s">
        <v>228</v>
      </c>
      <c r="Q163" s="109" t="s">
        <v>229</v>
      </c>
      <c r="R163" s="108">
        <v>1</v>
      </c>
      <c r="S163" s="111" t="s">
        <v>84</v>
      </c>
      <c r="T163" s="108">
        <v>1080203</v>
      </c>
      <c r="U163" s="108">
        <v>2890</v>
      </c>
      <c r="V163" s="108">
        <v>1935</v>
      </c>
      <c r="W163" s="108">
        <v>2</v>
      </c>
      <c r="X163" s="113">
        <v>2018</v>
      </c>
      <c r="Y163" s="113">
        <v>130</v>
      </c>
      <c r="Z163" s="113">
        <v>0</v>
      </c>
      <c r="AA163" s="114" t="s">
        <v>80</v>
      </c>
      <c r="AB163" s="108">
        <v>1794</v>
      </c>
      <c r="AC163" s="109" t="s">
        <v>459</v>
      </c>
      <c r="AD163" s="196" t="s">
        <v>560</v>
      </c>
      <c r="AE163" s="196" t="s">
        <v>459</v>
      </c>
      <c r="AF163" s="197">
        <f>AE163-AD163</f>
        <v>-49</v>
      </c>
      <c r="AG163" s="198">
        <f>IF(AI163="SI", 0,J163)</f>
        <v>1918.1599999999999</v>
      </c>
      <c r="AH163" s="199">
        <f>AG163*AF163</f>
        <v>-93989.84</v>
      </c>
      <c r="AI163" s="200"/>
    </row>
    <row r="164" spans="1:35" x14ac:dyDescent="0.25">
      <c r="A164" s="108">
        <v>2018</v>
      </c>
      <c r="B164" s="108">
        <v>1060</v>
      </c>
      <c r="C164" s="109" t="s">
        <v>459</v>
      </c>
      <c r="D164" s="194" t="s">
        <v>561</v>
      </c>
      <c r="E164" s="109" t="s">
        <v>108</v>
      </c>
      <c r="F164" s="111" t="s">
        <v>225</v>
      </c>
      <c r="G164" s="112">
        <v>724.45</v>
      </c>
      <c r="H164" s="112">
        <v>130.63999999999999</v>
      </c>
      <c r="I164" s="143" t="s">
        <v>79</v>
      </c>
      <c r="J164" s="112">
        <f>IF(I164="SI", G164-H164,G164)</f>
        <v>593.81000000000006</v>
      </c>
      <c r="K164" s="195" t="s">
        <v>226</v>
      </c>
      <c r="L164" s="108">
        <v>2018</v>
      </c>
      <c r="M164" s="108">
        <v>7541</v>
      </c>
      <c r="N164" s="109" t="s">
        <v>459</v>
      </c>
      <c r="O164" s="111" t="s">
        <v>227</v>
      </c>
      <c r="P164" s="109" t="s">
        <v>228</v>
      </c>
      <c r="Q164" s="109" t="s">
        <v>229</v>
      </c>
      <c r="R164" s="108">
        <v>1</v>
      </c>
      <c r="S164" s="111" t="s">
        <v>84</v>
      </c>
      <c r="T164" s="108">
        <v>1080203</v>
      </c>
      <c r="U164" s="108">
        <v>2890</v>
      </c>
      <c r="V164" s="108">
        <v>1935</v>
      </c>
      <c r="W164" s="108">
        <v>2</v>
      </c>
      <c r="X164" s="113">
        <v>2018</v>
      </c>
      <c r="Y164" s="113">
        <v>130</v>
      </c>
      <c r="Z164" s="113">
        <v>0</v>
      </c>
      <c r="AA164" s="114" t="s">
        <v>80</v>
      </c>
      <c r="AB164" s="108">
        <v>1795</v>
      </c>
      <c r="AC164" s="109" t="s">
        <v>459</v>
      </c>
      <c r="AD164" s="196" t="s">
        <v>560</v>
      </c>
      <c r="AE164" s="196" t="s">
        <v>459</v>
      </c>
      <c r="AF164" s="197">
        <f>AE164-AD164</f>
        <v>-49</v>
      </c>
      <c r="AG164" s="198">
        <f>IF(AI164="SI", 0,J164)</f>
        <v>593.81000000000006</v>
      </c>
      <c r="AH164" s="199">
        <f>AG164*AF164</f>
        <v>-29096.690000000002</v>
      </c>
      <c r="AI164" s="200"/>
    </row>
    <row r="165" spans="1:35" x14ac:dyDescent="0.25">
      <c r="A165" s="108">
        <v>2018</v>
      </c>
      <c r="B165" s="108">
        <v>1061</v>
      </c>
      <c r="C165" s="109" t="s">
        <v>162</v>
      </c>
      <c r="D165" s="194" t="s">
        <v>562</v>
      </c>
      <c r="E165" s="109" t="s">
        <v>108</v>
      </c>
      <c r="F165" s="111" t="s">
        <v>130</v>
      </c>
      <c r="G165" s="112">
        <v>2562</v>
      </c>
      <c r="H165" s="112">
        <v>462</v>
      </c>
      <c r="I165" s="143" t="s">
        <v>79</v>
      </c>
      <c r="J165" s="112">
        <f>IF(I165="SI", G165-H165,G165)</f>
        <v>2100</v>
      </c>
      <c r="K165" s="195" t="s">
        <v>131</v>
      </c>
      <c r="L165" s="108">
        <v>2018</v>
      </c>
      <c r="M165" s="108">
        <v>7545</v>
      </c>
      <c r="N165" s="109" t="s">
        <v>459</v>
      </c>
      <c r="O165" s="111" t="s">
        <v>100</v>
      </c>
      <c r="P165" s="109" t="s">
        <v>101</v>
      </c>
      <c r="Q165" s="109" t="s">
        <v>80</v>
      </c>
      <c r="R165" s="108">
        <v>3</v>
      </c>
      <c r="S165" s="111" t="s">
        <v>121</v>
      </c>
      <c r="T165" s="108">
        <v>1010303</v>
      </c>
      <c r="U165" s="108">
        <v>250</v>
      </c>
      <c r="V165" s="108">
        <v>1010</v>
      </c>
      <c r="W165" s="108">
        <v>1</v>
      </c>
      <c r="X165" s="113">
        <v>2018</v>
      </c>
      <c r="Y165" s="113">
        <v>82</v>
      </c>
      <c r="Z165" s="113">
        <v>0</v>
      </c>
      <c r="AA165" s="114" t="s">
        <v>80</v>
      </c>
      <c r="AB165" s="108">
        <v>1796</v>
      </c>
      <c r="AC165" s="109" t="s">
        <v>162</v>
      </c>
      <c r="AD165" s="196" t="s">
        <v>108</v>
      </c>
      <c r="AE165" s="196" t="s">
        <v>162</v>
      </c>
      <c r="AF165" s="197">
        <f>AE165-AD165</f>
        <v>2</v>
      </c>
      <c r="AG165" s="198">
        <f>IF(AI165="SI", 0,J165)</f>
        <v>2100</v>
      </c>
      <c r="AH165" s="199">
        <f>AG165*AF165</f>
        <v>4200</v>
      </c>
      <c r="AI165" s="200"/>
    </row>
    <row r="166" spans="1:35" x14ac:dyDescent="0.25">
      <c r="A166" s="108">
        <v>2018</v>
      </c>
      <c r="B166" s="108">
        <v>1062</v>
      </c>
      <c r="C166" s="109" t="s">
        <v>162</v>
      </c>
      <c r="D166" s="194" t="s">
        <v>563</v>
      </c>
      <c r="E166" s="109" t="s">
        <v>128</v>
      </c>
      <c r="F166" s="111" t="s">
        <v>525</v>
      </c>
      <c r="G166" s="112">
        <v>1488.36</v>
      </c>
      <c r="H166" s="112">
        <v>268.39</v>
      </c>
      <c r="I166" s="143" t="s">
        <v>79</v>
      </c>
      <c r="J166" s="112">
        <f>IF(I166="SI", G166-H166,G166)</f>
        <v>1219.9699999999998</v>
      </c>
      <c r="K166" s="195" t="s">
        <v>118</v>
      </c>
      <c r="L166" s="108">
        <v>2018</v>
      </c>
      <c r="M166" s="108">
        <v>7591</v>
      </c>
      <c r="N166" s="109" t="s">
        <v>162</v>
      </c>
      <c r="O166" s="111" t="s">
        <v>119</v>
      </c>
      <c r="P166" s="109" t="s">
        <v>120</v>
      </c>
      <c r="Q166" s="109" t="s">
        <v>120</v>
      </c>
      <c r="R166" s="108">
        <v>3</v>
      </c>
      <c r="S166" s="111" t="s">
        <v>121</v>
      </c>
      <c r="T166" s="108">
        <v>1010303</v>
      </c>
      <c r="U166" s="108">
        <v>250</v>
      </c>
      <c r="V166" s="108">
        <v>1012</v>
      </c>
      <c r="W166" s="108">
        <v>1</v>
      </c>
      <c r="X166" s="113">
        <v>2018</v>
      </c>
      <c r="Y166" s="113">
        <v>358</v>
      </c>
      <c r="Z166" s="113">
        <v>0</v>
      </c>
      <c r="AA166" s="114" t="s">
        <v>80</v>
      </c>
      <c r="AB166" s="108">
        <v>1797</v>
      </c>
      <c r="AC166" s="109" t="s">
        <v>162</v>
      </c>
      <c r="AD166" s="196" t="s">
        <v>564</v>
      </c>
      <c r="AE166" s="196" t="s">
        <v>162</v>
      </c>
      <c r="AF166" s="197">
        <f>AE166-AD166</f>
        <v>-27</v>
      </c>
      <c r="AG166" s="198">
        <f>IF(AI166="SI", 0,J166)</f>
        <v>1219.9699999999998</v>
      </c>
      <c r="AH166" s="199">
        <f>AG166*AF166</f>
        <v>-32939.189999999995</v>
      </c>
      <c r="AI166" s="200"/>
    </row>
    <row r="167" spans="1:35" x14ac:dyDescent="0.25">
      <c r="A167" s="108">
        <v>2018</v>
      </c>
      <c r="B167" s="108">
        <v>1063</v>
      </c>
      <c r="C167" s="109" t="s">
        <v>162</v>
      </c>
      <c r="D167" s="194" t="s">
        <v>565</v>
      </c>
      <c r="E167" s="109" t="s">
        <v>149</v>
      </c>
      <c r="F167" s="111" t="s">
        <v>566</v>
      </c>
      <c r="G167" s="112">
        <v>246</v>
      </c>
      <c r="H167" s="112">
        <v>44.36</v>
      </c>
      <c r="I167" s="143" t="s">
        <v>79</v>
      </c>
      <c r="J167" s="112">
        <f>IF(I167="SI", G167-H167,G167)</f>
        <v>201.64</v>
      </c>
      <c r="K167" s="195" t="s">
        <v>567</v>
      </c>
      <c r="L167" s="108">
        <v>2018</v>
      </c>
      <c r="M167" s="108">
        <v>7040</v>
      </c>
      <c r="N167" s="109" t="s">
        <v>305</v>
      </c>
      <c r="O167" s="111" t="s">
        <v>568</v>
      </c>
      <c r="P167" s="109" t="s">
        <v>569</v>
      </c>
      <c r="Q167" s="109" t="s">
        <v>80</v>
      </c>
      <c r="R167" s="108">
        <v>5</v>
      </c>
      <c r="S167" s="111" t="s">
        <v>304</v>
      </c>
      <c r="T167" s="108">
        <v>1040502</v>
      </c>
      <c r="U167" s="108">
        <v>1890</v>
      </c>
      <c r="V167" s="108">
        <v>1417</v>
      </c>
      <c r="W167" s="108">
        <v>1</v>
      </c>
      <c r="X167" s="113">
        <v>2018</v>
      </c>
      <c r="Y167" s="113">
        <v>80</v>
      </c>
      <c r="Z167" s="113">
        <v>0</v>
      </c>
      <c r="AA167" s="114" t="s">
        <v>162</v>
      </c>
      <c r="AB167" s="108">
        <v>1800</v>
      </c>
      <c r="AC167" s="109" t="s">
        <v>162</v>
      </c>
      <c r="AD167" s="196" t="s">
        <v>422</v>
      </c>
      <c r="AE167" s="196" t="s">
        <v>162</v>
      </c>
      <c r="AF167" s="197">
        <f>AE167-AD167</f>
        <v>-13</v>
      </c>
      <c r="AG167" s="198">
        <f>IF(AI167="SI", 0,J167)</f>
        <v>201.64</v>
      </c>
      <c r="AH167" s="199">
        <f>AG167*AF167</f>
        <v>-2621.3199999999997</v>
      </c>
      <c r="AI167" s="200"/>
    </row>
    <row r="168" spans="1:35" x14ac:dyDescent="0.25">
      <c r="A168" s="108">
        <v>2018</v>
      </c>
      <c r="B168" s="108">
        <v>1064</v>
      </c>
      <c r="C168" s="109" t="s">
        <v>162</v>
      </c>
      <c r="D168" s="194" t="s">
        <v>570</v>
      </c>
      <c r="E168" s="109" t="s">
        <v>149</v>
      </c>
      <c r="F168" s="111" t="s">
        <v>571</v>
      </c>
      <c r="G168" s="112">
        <v>254.1</v>
      </c>
      <c r="H168" s="112">
        <v>45.82</v>
      </c>
      <c r="I168" s="143" t="s">
        <v>79</v>
      </c>
      <c r="J168" s="112">
        <f>IF(I168="SI", G168-H168,G168)</f>
        <v>208.28</v>
      </c>
      <c r="K168" s="195" t="s">
        <v>572</v>
      </c>
      <c r="L168" s="108">
        <v>2018</v>
      </c>
      <c r="M168" s="108">
        <v>7041</v>
      </c>
      <c r="N168" s="109" t="s">
        <v>305</v>
      </c>
      <c r="O168" s="111" t="s">
        <v>568</v>
      </c>
      <c r="P168" s="109" t="s">
        <v>569</v>
      </c>
      <c r="Q168" s="109" t="s">
        <v>80</v>
      </c>
      <c r="R168" s="108">
        <v>5</v>
      </c>
      <c r="S168" s="111" t="s">
        <v>304</v>
      </c>
      <c r="T168" s="108">
        <v>1030102</v>
      </c>
      <c r="U168" s="108">
        <v>1120</v>
      </c>
      <c r="V168" s="108">
        <v>1270</v>
      </c>
      <c r="W168" s="108">
        <v>1</v>
      </c>
      <c r="X168" s="113">
        <v>2018</v>
      </c>
      <c r="Y168" s="113">
        <v>79</v>
      </c>
      <c r="Z168" s="113">
        <v>0</v>
      </c>
      <c r="AA168" s="114" t="s">
        <v>162</v>
      </c>
      <c r="AB168" s="108">
        <v>1801</v>
      </c>
      <c r="AC168" s="109" t="s">
        <v>162</v>
      </c>
      <c r="AD168" s="196" t="s">
        <v>422</v>
      </c>
      <c r="AE168" s="196" t="s">
        <v>162</v>
      </c>
      <c r="AF168" s="197">
        <f>AE168-AD168</f>
        <v>-13</v>
      </c>
      <c r="AG168" s="198">
        <f>IF(AI168="SI", 0,J168)</f>
        <v>208.28</v>
      </c>
      <c r="AH168" s="199">
        <f>AG168*AF168</f>
        <v>-2707.64</v>
      </c>
      <c r="AI168" s="200"/>
    </row>
    <row r="169" spans="1:35" x14ac:dyDescent="0.25">
      <c r="A169" s="108">
        <v>2018</v>
      </c>
      <c r="B169" s="108">
        <v>1065</v>
      </c>
      <c r="C169" s="109" t="s">
        <v>162</v>
      </c>
      <c r="D169" s="194" t="s">
        <v>573</v>
      </c>
      <c r="E169" s="109" t="s">
        <v>122</v>
      </c>
      <c r="F169" s="111" t="s">
        <v>574</v>
      </c>
      <c r="G169" s="112">
        <v>1233.0999999999999</v>
      </c>
      <c r="H169" s="112">
        <v>112.1</v>
      </c>
      <c r="I169" s="143" t="s">
        <v>79</v>
      </c>
      <c r="J169" s="112">
        <f>IF(I169="SI", G169-H169,G169)</f>
        <v>1121</v>
      </c>
      <c r="K169" s="195" t="s">
        <v>166</v>
      </c>
      <c r="L169" s="108">
        <v>2018</v>
      </c>
      <c r="M169" s="108">
        <v>7383</v>
      </c>
      <c r="N169" s="109" t="s">
        <v>86</v>
      </c>
      <c r="O169" s="111" t="s">
        <v>112</v>
      </c>
      <c r="P169" s="109" t="s">
        <v>113</v>
      </c>
      <c r="Q169" s="109" t="s">
        <v>113</v>
      </c>
      <c r="R169" s="108">
        <v>1</v>
      </c>
      <c r="S169" s="111" t="s">
        <v>84</v>
      </c>
      <c r="T169" s="108">
        <v>2010501</v>
      </c>
      <c r="U169" s="108">
        <v>6130</v>
      </c>
      <c r="V169" s="108">
        <v>3053</v>
      </c>
      <c r="W169" s="108">
        <v>1</v>
      </c>
      <c r="X169" s="113">
        <v>2018</v>
      </c>
      <c r="Y169" s="113">
        <v>278</v>
      </c>
      <c r="Z169" s="113">
        <v>0</v>
      </c>
      <c r="AA169" s="114" t="s">
        <v>162</v>
      </c>
      <c r="AB169" s="108">
        <v>1818</v>
      </c>
      <c r="AC169" s="109" t="s">
        <v>162</v>
      </c>
      <c r="AD169" s="196" t="s">
        <v>575</v>
      </c>
      <c r="AE169" s="196" t="s">
        <v>162</v>
      </c>
      <c r="AF169" s="197">
        <f>AE169-AD169</f>
        <v>-59</v>
      </c>
      <c r="AG169" s="198">
        <f>IF(AI169="SI", 0,J169)</f>
        <v>1121</v>
      </c>
      <c r="AH169" s="199">
        <f>AG169*AF169</f>
        <v>-66139</v>
      </c>
      <c r="AI169" s="200"/>
    </row>
    <row r="170" spans="1:35" x14ac:dyDescent="0.25">
      <c r="A170" s="108">
        <v>2018</v>
      </c>
      <c r="B170" s="108">
        <v>1066</v>
      </c>
      <c r="C170" s="109" t="s">
        <v>162</v>
      </c>
      <c r="D170" s="194" t="s">
        <v>576</v>
      </c>
      <c r="E170" s="109" t="s">
        <v>122</v>
      </c>
      <c r="F170" s="111" t="s">
        <v>577</v>
      </c>
      <c r="G170" s="112">
        <v>730.79</v>
      </c>
      <c r="H170" s="112">
        <v>0</v>
      </c>
      <c r="I170" s="143" t="s">
        <v>79</v>
      </c>
      <c r="J170" s="112">
        <f>IF(I170="SI", G170-H170,G170)</f>
        <v>730.79</v>
      </c>
      <c r="K170" s="195" t="s">
        <v>193</v>
      </c>
      <c r="L170" s="108">
        <v>2018</v>
      </c>
      <c r="M170" s="108">
        <v>7384</v>
      </c>
      <c r="N170" s="109" t="s">
        <v>86</v>
      </c>
      <c r="O170" s="111" t="s">
        <v>112</v>
      </c>
      <c r="P170" s="109" t="s">
        <v>113</v>
      </c>
      <c r="Q170" s="109" t="s">
        <v>113</v>
      </c>
      <c r="R170" s="108">
        <v>1</v>
      </c>
      <c r="S170" s="111" t="s">
        <v>84</v>
      </c>
      <c r="T170" s="108">
        <v>1040202</v>
      </c>
      <c r="U170" s="108">
        <v>1560</v>
      </c>
      <c r="V170" s="108">
        <v>13661</v>
      </c>
      <c r="W170" s="108">
        <v>1</v>
      </c>
      <c r="X170" s="113">
        <v>2018</v>
      </c>
      <c r="Y170" s="113">
        <v>280</v>
      </c>
      <c r="Z170" s="113">
        <v>0</v>
      </c>
      <c r="AA170" s="114" t="s">
        <v>162</v>
      </c>
      <c r="AB170" s="108">
        <v>1821</v>
      </c>
      <c r="AC170" s="109" t="s">
        <v>162</v>
      </c>
      <c r="AD170" s="196" t="s">
        <v>575</v>
      </c>
      <c r="AE170" s="196" t="s">
        <v>162</v>
      </c>
      <c r="AF170" s="197">
        <f>AE170-AD170</f>
        <v>-59</v>
      </c>
      <c r="AG170" s="198">
        <f>IF(AI170="SI", 0,J170)</f>
        <v>730.79</v>
      </c>
      <c r="AH170" s="199">
        <f>AG170*AF170</f>
        <v>-43116.61</v>
      </c>
      <c r="AI170" s="200"/>
    </row>
    <row r="171" spans="1:35" x14ac:dyDescent="0.25">
      <c r="A171" s="108">
        <v>2018</v>
      </c>
      <c r="B171" s="108">
        <v>1066</v>
      </c>
      <c r="C171" s="109" t="s">
        <v>162</v>
      </c>
      <c r="D171" s="194" t="s">
        <v>576</v>
      </c>
      <c r="E171" s="109" t="s">
        <v>122</v>
      </c>
      <c r="F171" s="111" t="s">
        <v>577</v>
      </c>
      <c r="G171" s="112">
        <v>1385.91</v>
      </c>
      <c r="H171" s="112">
        <v>498.3</v>
      </c>
      <c r="I171" s="143" t="s">
        <v>79</v>
      </c>
      <c r="J171" s="112">
        <f>IF(I171="SI", G171-H171,G171)</f>
        <v>887.61000000000013</v>
      </c>
      <c r="K171" s="195" t="s">
        <v>193</v>
      </c>
      <c r="L171" s="108">
        <v>2018</v>
      </c>
      <c r="M171" s="108">
        <v>7384</v>
      </c>
      <c r="N171" s="109" t="s">
        <v>86</v>
      </c>
      <c r="O171" s="111" t="s">
        <v>112</v>
      </c>
      <c r="P171" s="109" t="s">
        <v>113</v>
      </c>
      <c r="Q171" s="109" t="s">
        <v>113</v>
      </c>
      <c r="R171" s="108">
        <v>1</v>
      </c>
      <c r="S171" s="111" t="s">
        <v>84</v>
      </c>
      <c r="T171" s="108">
        <v>1060203</v>
      </c>
      <c r="U171" s="108">
        <v>2340</v>
      </c>
      <c r="V171" s="108">
        <v>1456</v>
      </c>
      <c r="W171" s="108">
        <v>4</v>
      </c>
      <c r="X171" s="113">
        <v>2018</v>
      </c>
      <c r="Y171" s="113">
        <v>282</v>
      </c>
      <c r="Z171" s="113">
        <v>0</v>
      </c>
      <c r="AA171" s="114" t="s">
        <v>162</v>
      </c>
      <c r="AB171" s="108">
        <v>1822</v>
      </c>
      <c r="AC171" s="109" t="s">
        <v>162</v>
      </c>
      <c r="AD171" s="196" t="s">
        <v>575</v>
      </c>
      <c r="AE171" s="196" t="s">
        <v>162</v>
      </c>
      <c r="AF171" s="197">
        <f>AE171-AD171</f>
        <v>-59</v>
      </c>
      <c r="AG171" s="198">
        <f>IF(AI171="SI", 0,J171)</f>
        <v>887.61000000000013</v>
      </c>
      <c r="AH171" s="199">
        <f>AG171*AF171</f>
        <v>-52368.990000000005</v>
      </c>
      <c r="AI171" s="200"/>
    </row>
    <row r="172" spans="1:35" x14ac:dyDescent="0.25">
      <c r="A172" s="108">
        <v>2018</v>
      </c>
      <c r="B172" s="108">
        <v>1066</v>
      </c>
      <c r="C172" s="109" t="s">
        <v>162</v>
      </c>
      <c r="D172" s="194" t="s">
        <v>576</v>
      </c>
      <c r="E172" s="109" t="s">
        <v>122</v>
      </c>
      <c r="F172" s="111"/>
      <c r="G172" s="112">
        <v>646.6</v>
      </c>
      <c r="H172" s="112">
        <v>0</v>
      </c>
      <c r="I172" s="143" t="s">
        <v>79</v>
      </c>
      <c r="J172" s="112">
        <f>IF(I172="SI", G172-H172,G172)</f>
        <v>646.6</v>
      </c>
      <c r="K172" s="195" t="s">
        <v>80</v>
      </c>
      <c r="L172" s="108">
        <v>2018</v>
      </c>
      <c r="M172" s="108">
        <v>7384</v>
      </c>
      <c r="N172" s="109" t="s">
        <v>86</v>
      </c>
      <c r="O172" s="111" t="s">
        <v>112</v>
      </c>
      <c r="P172" s="109" t="s">
        <v>113</v>
      </c>
      <c r="Q172" s="109" t="s">
        <v>113</v>
      </c>
      <c r="R172" s="108">
        <v>1</v>
      </c>
      <c r="S172" s="111" t="s">
        <v>84</v>
      </c>
      <c r="T172" s="108">
        <v>2090101</v>
      </c>
      <c r="U172" s="108">
        <v>8530</v>
      </c>
      <c r="V172" s="108">
        <v>3487</v>
      </c>
      <c r="W172" s="108">
        <v>1</v>
      </c>
      <c r="X172" s="113">
        <v>2018</v>
      </c>
      <c r="Y172" s="113">
        <v>198</v>
      </c>
      <c r="Z172" s="113">
        <v>0</v>
      </c>
      <c r="AA172" s="114" t="s">
        <v>162</v>
      </c>
      <c r="AB172" s="108">
        <v>1823</v>
      </c>
      <c r="AC172" s="109" t="s">
        <v>162</v>
      </c>
      <c r="AD172" s="196" t="s">
        <v>575</v>
      </c>
      <c r="AE172" s="196" t="s">
        <v>162</v>
      </c>
      <c r="AF172" s="197">
        <f>AE172-AD172</f>
        <v>-59</v>
      </c>
      <c r="AG172" s="198">
        <f>IF(AI172="SI", 0,J172)</f>
        <v>646.6</v>
      </c>
      <c r="AH172" s="199">
        <f>AG172*AF172</f>
        <v>-38149.4</v>
      </c>
      <c r="AI172" s="200"/>
    </row>
    <row r="173" spans="1:35" x14ac:dyDescent="0.25">
      <c r="A173" s="108">
        <v>2018</v>
      </c>
      <c r="B173" s="108">
        <v>1067</v>
      </c>
      <c r="C173" s="109" t="s">
        <v>162</v>
      </c>
      <c r="D173" s="194" t="s">
        <v>578</v>
      </c>
      <c r="E173" s="109" t="s">
        <v>122</v>
      </c>
      <c r="F173" s="111" t="s">
        <v>579</v>
      </c>
      <c r="G173" s="112">
        <v>951.6</v>
      </c>
      <c r="H173" s="112">
        <v>171.6</v>
      </c>
      <c r="I173" s="143" t="s">
        <v>79</v>
      </c>
      <c r="J173" s="112">
        <f>IF(I173="SI", G173-H173,G173)</f>
        <v>780</v>
      </c>
      <c r="K173" s="195" t="s">
        <v>515</v>
      </c>
      <c r="L173" s="108">
        <v>2018</v>
      </c>
      <c r="M173" s="108">
        <v>7376</v>
      </c>
      <c r="N173" s="109" t="s">
        <v>86</v>
      </c>
      <c r="O173" s="111" t="s">
        <v>112</v>
      </c>
      <c r="P173" s="109" t="s">
        <v>113</v>
      </c>
      <c r="Q173" s="109" t="s">
        <v>113</v>
      </c>
      <c r="R173" s="108">
        <v>1</v>
      </c>
      <c r="S173" s="111" t="s">
        <v>84</v>
      </c>
      <c r="T173" s="108">
        <v>2010501</v>
      </c>
      <c r="U173" s="108">
        <v>6130</v>
      </c>
      <c r="V173" s="108">
        <v>3053</v>
      </c>
      <c r="W173" s="108">
        <v>3</v>
      </c>
      <c r="X173" s="113">
        <v>2018</v>
      </c>
      <c r="Y173" s="113">
        <v>237</v>
      </c>
      <c r="Z173" s="113">
        <v>0</v>
      </c>
      <c r="AA173" s="114" t="s">
        <v>162</v>
      </c>
      <c r="AB173" s="108">
        <v>1819</v>
      </c>
      <c r="AC173" s="109" t="s">
        <v>162</v>
      </c>
      <c r="AD173" s="196" t="s">
        <v>575</v>
      </c>
      <c r="AE173" s="196" t="s">
        <v>162</v>
      </c>
      <c r="AF173" s="197">
        <f>AE173-AD173</f>
        <v>-59</v>
      </c>
      <c r="AG173" s="198">
        <f>IF(AI173="SI", 0,J173)</f>
        <v>780</v>
      </c>
      <c r="AH173" s="199">
        <f>AG173*AF173</f>
        <v>-46020</v>
      </c>
      <c r="AI173" s="200"/>
    </row>
    <row r="174" spans="1:35" x14ac:dyDescent="0.25">
      <c r="A174" s="108">
        <v>2018</v>
      </c>
      <c r="B174" s="108">
        <v>1068</v>
      </c>
      <c r="C174" s="109" t="s">
        <v>162</v>
      </c>
      <c r="D174" s="194" t="s">
        <v>580</v>
      </c>
      <c r="E174" s="109" t="s">
        <v>77</v>
      </c>
      <c r="F174" s="111" t="s">
        <v>581</v>
      </c>
      <c r="G174" s="112">
        <v>427</v>
      </c>
      <c r="H174" s="112">
        <v>0</v>
      </c>
      <c r="I174" s="143" t="s">
        <v>79</v>
      </c>
      <c r="J174" s="112">
        <f>IF(I174="SI", G174-H174,G174)</f>
        <v>427</v>
      </c>
      <c r="K174" s="195" t="s">
        <v>80</v>
      </c>
      <c r="L174" s="108">
        <v>2018</v>
      </c>
      <c r="M174" s="108">
        <v>6329</v>
      </c>
      <c r="N174" s="109" t="s">
        <v>81</v>
      </c>
      <c r="O174" s="111" t="s">
        <v>82</v>
      </c>
      <c r="P174" s="109" t="s">
        <v>83</v>
      </c>
      <c r="Q174" s="109" t="s">
        <v>80</v>
      </c>
      <c r="R174" s="108">
        <v>1</v>
      </c>
      <c r="S174" s="111" t="s">
        <v>84</v>
      </c>
      <c r="T174" s="108">
        <v>2010501</v>
      </c>
      <c r="U174" s="108">
        <v>6130</v>
      </c>
      <c r="V174" s="108">
        <v>3053</v>
      </c>
      <c r="W174" s="108">
        <v>3</v>
      </c>
      <c r="X174" s="113">
        <v>2018</v>
      </c>
      <c r="Y174" s="113">
        <v>170</v>
      </c>
      <c r="Z174" s="113">
        <v>0</v>
      </c>
      <c r="AA174" s="114" t="s">
        <v>162</v>
      </c>
      <c r="AB174" s="108">
        <v>1803</v>
      </c>
      <c r="AC174" s="109" t="s">
        <v>162</v>
      </c>
      <c r="AD174" s="196" t="s">
        <v>86</v>
      </c>
      <c r="AE174" s="196" t="s">
        <v>162</v>
      </c>
      <c r="AF174" s="197">
        <f>AE174-AD174</f>
        <v>6</v>
      </c>
      <c r="AG174" s="198">
        <f>IF(AI174="SI", 0,J174)</f>
        <v>427</v>
      </c>
      <c r="AH174" s="199">
        <f>AG174*AF174</f>
        <v>2562</v>
      </c>
      <c r="AI174" s="200"/>
    </row>
    <row r="175" spans="1:35" x14ac:dyDescent="0.25">
      <c r="A175" s="108">
        <v>2018</v>
      </c>
      <c r="B175" s="108">
        <v>1068</v>
      </c>
      <c r="C175" s="109" t="s">
        <v>162</v>
      </c>
      <c r="D175" s="194" t="s">
        <v>580</v>
      </c>
      <c r="E175" s="109" t="s">
        <v>77</v>
      </c>
      <c r="F175" s="111" t="s">
        <v>582</v>
      </c>
      <c r="G175" s="112">
        <v>1045</v>
      </c>
      <c r="H175" s="112">
        <v>433.4</v>
      </c>
      <c r="I175" s="143" t="s">
        <v>79</v>
      </c>
      <c r="J175" s="112">
        <f>IF(I175="SI", G175-H175,G175)</f>
        <v>611.6</v>
      </c>
      <c r="K175" s="195" t="s">
        <v>583</v>
      </c>
      <c r="L175" s="108">
        <v>2018</v>
      </c>
      <c r="M175" s="108">
        <v>6329</v>
      </c>
      <c r="N175" s="109" t="s">
        <v>81</v>
      </c>
      <c r="O175" s="111" t="s">
        <v>82</v>
      </c>
      <c r="P175" s="109" t="s">
        <v>83</v>
      </c>
      <c r="Q175" s="109" t="s">
        <v>80</v>
      </c>
      <c r="R175" s="108">
        <v>1</v>
      </c>
      <c r="S175" s="111" t="s">
        <v>84</v>
      </c>
      <c r="T175" s="108">
        <v>2090101</v>
      </c>
      <c r="U175" s="108">
        <v>8530</v>
      </c>
      <c r="V175" s="108">
        <v>3487</v>
      </c>
      <c r="W175" s="108">
        <v>1</v>
      </c>
      <c r="X175" s="113">
        <v>2018</v>
      </c>
      <c r="Y175" s="113">
        <v>197</v>
      </c>
      <c r="Z175" s="113">
        <v>0</v>
      </c>
      <c r="AA175" s="114" t="s">
        <v>162</v>
      </c>
      <c r="AB175" s="108">
        <v>1804</v>
      </c>
      <c r="AC175" s="109" t="s">
        <v>162</v>
      </c>
      <c r="AD175" s="196" t="s">
        <v>86</v>
      </c>
      <c r="AE175" s="196" t="s">
        <v>162</v>
      </c>
      <c r="AF175" s="197">
        <f>AE175-AD175</f>
        <v>6</v>
      </c>
      <c r="AG175" s="198">
        <f>IF(AI175="SI", 0,J175)</f>
        <v>611.6</v>
      </c>
      <c r="AH175" s="199">
        <f>AG175*AF175</f>
        <v>3669.6000000000004</v>
      </c>
      <c r="AI175" s="200"/>
    </row>
    <row r="176" spans="1:35" x14ac:dyDescent="0.25">
      <c r="A176" s="108">
        <v>2018</v>
      </c>
      <c r="B176" s="108">
        <v>1068</v>
      </c>
      <c r="C176" s="109" t="s">
        <v>162</v>
      </c>
      <c r="D176" s="194" t="s">
        <v>580</v>
      </c>
      <c r="E176" s="109" t="s">
        <v>77</v>
      </c>
      <c r="F176" s="111" t="s">
        <v>582</v>
      </c>
      <c r="G176" s="112">
        <v>931.4</v>
      </c>
      <c r="H176" s="112">
        <v>0</v>
      </c>
      <c r="I176" s="143" t="s">
        <v>79</v>
      </c>
      <c r="J176" s="112">
        <f>IF(I176="SI", G176-H176,G176)</f>
        <v>931.4</v>
      </c>
      <c r="K176" s="195" t="s">
        <v>80</v>
      </c>
      <c r="L176" s="108">
        <v>2018</v>
      </c>
      <c r="M176" s="108">
        <v>6329</v>
      </c>
      <c r="N176" s="109" t="s">
        <v>81</v>
      </c>
      <c r="O176" s="111" t="s">
        <v>82</v>
      </c>
      <c r="P176" s="109" t="s">
        <v>83</v>
      </c>
      <c r="Q176" s="109" t="s">
        <v>80</v>
      </c>
      <c r="R176" s="108">
        <v>1</v>
      </c>
      <c r="S176" s="111" t="s">
        <v>84</v>
      </c>
      <c r="T176" s="108">
        <v>2090101</v>
      </c>
      <c r="U176" s="108">
        <v>8530</v>
      </c>
      <c r="V176" s="108">
        <v>3487</v>
      </c>
      <c r="W176" s="108">
        <v>1</v>
      </c>
      <c r="X176" s="113">
        <v>2018</v>
      </c>
      <c r="Y176" s="113">
        <v>198</v>
      </c>
      <c r="Z176" s="113">
        <v>0</v>
      </c>
      <c r="AA176" s="114" t="s">
        <v>162</v>
      </c>
      <c r="AB176" s="108">
        <v>1805</v>
      </c>
      <c r="AC176" s="109" t="s">
        <v>162</v>
      </c>
      <c r="AD176" s="196" t="s">
        <v>86</v>
      </c>
      <c r="AE176" s="196" t="s">
        <v>162</v>
      </c>
      <c r="AF176" s="197">
        <f>AE176-AD176</f>
        <v>6</v>
      </c>
      <c r="AG176" s="198">
        <f>IF(AI176="SI", 0,J176)</f>
        <v>931.4</v>
      </c>
      <c r="AH176" s="199">
        <f>AG176*AF176</f>
        <v>5588.4</v>
      </c>
      <c r="AI176" s="200"/>
    </row>
    <row r="177" spans="1:35" x14ac:dyDescent="0.25">
      <c r="A177" s="108">
        <v>2018</v>
      </c>
      <c r="B177" s="108">
        <v>1069</v>
      </c>
      <c r="C177" s="109" t="s">
        <v>162</v>
      </c>
      <c r="D177" s="194" t="s">
        <v>194</v>
      </c>
      <c r="E177" s="109" t="s">
        <v>128</v>
      </c>
      <c r="F177" s="111" t="s">
        <v>584</v>
      </c>
      <c r="G177" s="112">
        <v>1760</v>
      </c>
      <c r="H177" s="112">
        <v>160</v>
      </c>
      <c r="I177" s="143" t="s">
        <v>79</v>
      </c>
      <c r="J177" s="112">
        <f>IF(I177="SI", G177-H177,G177)</f>
        <v>1600</v>
      </c>
      <c r="K177" s="195" t="s">
        <v>515</v>
      </c>
      <c r="L177" s="108">
        <v>2018</v>
      </c>
      <c r="M177" s="108">
        <v>7466</v>
      </c>
      <c r="N177" s="109" t="s">
        <v>128</v>
      </c>
      <c r="O177" s="111" t="s">
        <v>516</v>
      </c>
      <c r="P177" s="109" t="s">
        <v>517</v>
      </c>
      <c r="Q177" s="109" t="s">
        <v>518</v>
      </c>
      <c r="R177" s="108">
        <v>1</v>
      </c>
      <c r="S177" s="111" t="s">
        <v>84</v>
      </c>
      <c r="T177" s="108">
        <v>2060201</v>
      </c>
      <c r="U177" s="108">
        <v>7830</v>
      </c>
      <c r="V177" s="108">
        <v>3416</v>
      </c>
      <c r="W177" s="108">
        <v>1</v>
      </c>
      <c r="X177" s="113">
        <v>2018</v>
      </c>
      <c r="Y177" s="113">
        <v>236</v>
      </c>
      <c r="Z177" s="113">
        <v>0</v>
      </c>
      <c r="AA177" s="114" t="s">
        <v>162</v>
      </c>
      <c r="AB177" s="108">
        <v>1820</v>
      </c>
      <c r="AC177" s="109" t="s">
        <v>162</v>
      </c>
      <c r="AD177" s="196" t="s">
        <v>564</v>
      </c>
      <c r="AE177" s="196" t="s">
        <v>162</v>
      </c>
      <c r="AF177" s="197">
        <f>AE177-AD177</f>
        <v>-27</v>
      </c>
      <c r="AG177" s="198">
        <f>IF(AI177="SI", 0,J177)</f>
        <v>1600</v>
      </c>
      <c r="AH177" s="199">
        <f>AG177*AF177</f>
        <v>-43200</v>
      </c>
      <c r="AI177" s="200"/>
    </row>
    <row r="178" spans="1:35" x14ac:dyDescent="0.25">
      <c r="A178" s="108">
        <v>2018</v>
      </c>
      <c r="B178" s="108">
        <v>1070</v>
      </c>
      <c r="C178" s="109" t="s">
        <v>162</v>
      </c>
      <c r="D178" s="194" t="s">
        <v>585</v>
      </c>
      <c r="E178" s="109" t="s">
        <v>95</v>
      </c>
      <c r="F178" s="111" t="s">
        <v>291</v>
      </c>
      <c r="G178" s="112">
        <v>4880</v>
      </c>
      <c r="H178" s="112">
        <v>880</v>
      </c>
      <c r="I178" s="143" t="s">
        <v>79</v>
      </c>
      <c r="J178" s="112">
        <f>IF(I178="SI", G178-H178,G178)</f>
        <v>4000</v>
      </c>
      <c r="K178" s="195" t="s">
        <v>80</v>
      </c>
      <c r="L178" s="108">
        <v>2018</v>
      </c>
      <c r="M178" s="108">
        <v>7351</v>
      </c>
      <c r="N178" s="109" t="s">
        <v>122</v>
      </c>
      <c r="O178" s="111" t="s">
        <v>586</v>
      </c>
      <c r="P178" s="109" t="s">
        <v>294</v>
      </c>
      <c r="Q178" s="109" t="s">
        <v>295</v>
      </c>
      <c r="R178" s="108">
        <v>1</v>
      </c>
      <c r="S178" s="111" t="s">
        <v>84</v>
      </c>
      <c r="T178" s="108">
        <v>1090603</v>
      </c>
      <c r="U178" s="108">
        <v>3660</v>
      </c>
      <c r="V178" s="108">
        <v>1807</v>
      </c>
      <c r="W178" s="108">
        <v>1</v>
      </c>
      <c r="X178" s="113">
        <v>2018</v>
      </c>
      <c r="Y178" s="113">
        <v>231</v>
      </c>
      <c r="Z178" s="113">
        <v>0</v>
      </c>
      <c r="AA178" s="114" t="s">
        <v>162</v>
      </c>
      <c r="AB178" s="108">
        <v>1806</v>
      </c>
      <c r="AC178" s="109" t="s">
        <v>162</v>
      </c>
      <c r="AD178" s="196" t="s">
        <v>95</v>
      </c>
      <c r="AE178" s="196" t="s">
        <v>162</v>
      </c>
      <c r="AF178" s="197">
        <f>AE178-AD178</f>
        <v>8</v>
      </c>
      <c r="AG178" s="198">
        <f>IF(AI178="SI", 0,J178)</f>
        <v>4000</v>
      </c>
      <c r="AH178" s="199">
        <f>AG178*AF178</f>
        <v>32000</v>
      </c>
      <c r="AI178" s="200"/>
    </row>
    <row r="179" spans="1:35" x14ac:dyDescent="0.25">
      <c r="A179" s="108">
        <v>2018</v>
      </c>
      <c r="B179" s="108">
        <v>1071</v>
      </c>
      <c r="C179" s="109" t="s">
        <v>162</v>
      </c>
      <c r="D179" s="194" t="s">
        <v>587</v>
      </c>
      <c r="E179" s="109" t="s">
        <v>122</v>
      </c>
      <c r="F179" s="111" t="s">
        <v>588</v>
      </c>
      <c r="G179" s="112">
        <v>2196</v>
      </c>
      <c r="H179" s="112">
        <v>396</v>
      </c>
      <c r="I179" s="143" t="s">
        <v>79</v>
      </c>
      <c r="J179" s="112">
        <f>IF(I179="SI", G179-H179,G179)</f>
        <v>1800</v>
      </c>
      <c r="K179" s="195" t="s">
        <v>80</v>
      </c>
      <c r="L179" s="108">
        <v>2018</v>
      </c>
      <c r="M179" s="108">
        <v>7344</v>
      </c>
      <c r="N179" s="109" t="s">
        <v>122</v>
      </c>
      <c r="O179" s="111" t="s">
        <v>589</v>
      </c>
      <c r="P179" s="109" t="s">
        <v>590</v>
      </c>
      <c r="Q179" s="109" t="s">
        <v>590</v>
      </c>
      <c r="R179" s="108">
        <v>1</v>
      </c>
      <c r="S179" s="111" t="s">
        <v>84</v>
      </c>
      <c r="T179" s="108">
        <v>2010501</v>
      </c>
      <c r="U179" s="108">
        <v>6130</v>
      </c>
      <c r="V179" s="108">
        <v>3053</v>
      </c>
      <c r="W179" s="108">
        <v>5</v>
      </c>
      <c r="X179" s="113">
        <v>2018</v>
      </c>
      <c r="Y179" s="113">
        <v>294</v>
      </c>
      <c r="Z179" s="113">
        <v>0</v>
      </c>
      <c r="AA179" s="114" t="s">
        <v>162</v>
      </c>
      <c r="AB179" s="108">
        <v>1811</v>
      </c>
      <c r="AC179" s="109" t="s">
        <v>162</v>
      </c>
      <c r="AD179" s="196" t="s">
        <v>513</v>
      </c>
      <c r="AE179" s="196" t="s">
        <v>162</v>
      </c>
      <c r="AF179" s="197">
        <f>AE179-AD179</f>
        <v>-23</v>
      </c>
      <c r="AG179" s="198">
        <f>IF(AI179="SI", 0,J179)</f>
        <v>1800</v>
      </c>
      <c r="AH179" s="199">
        <f>AG179*AF179</f>
        <v>-41400</v>
      </c>
      <c r="AI179" s="200"/>
    </row>
    <row r="180" spans="1:35" x14ac:dyDescent="0.25">
      <c r="A180" s="108">
        <v>2018</v>
      </c>
      <c r="B180" s="108">
        <v>1072</v>
      </c>
      <c r="C180" s="109" t="s">
        <v>162</v>
      </c>
      <c r="D180" s="194" t="s">
        <v>591</v>
      </c>
      <c r="E180" s="109" t="s">
        <v>122</v>
      </c>
      <c r="F180" s="111" t="s">
        <v>592</v>
      </c>
      <c r="G180" s="112">
        <v>185.44</v>
      </c>
      <c r="H180" s="112">
        <v>33.44</v>
      </c>
      <c r="I180" s="143" t="s">
        <v>79</v>
      </c>
      <c r="J180" s="112">
        <f>IF(I180="SI", G180-H180,G180)</f>
        <v>152</v>
      </c>
      <c r="K180" s="195" t="s">
        <v>80</v>
      </c>
      <c r="L180" s="108">
        <v>2018</v>
      </c>
      <c r="M180" s="108">
        <v>7352</v>
      </c>
      <c r="N180" s="109" t="s">
        <v>122</v>
      </c>
      <c r="O180" s="111" t="s">
        <v>593</v>
      </c>
      <c r="P180" s="109" t="s">
        <v>594</v>
      </c>
      <c r="Q180" s="109" t="s">
        <v>594</v>
      </c>
      <c r="R180" s="108">
        <v>1</v>
      </c>
      <c r="S180" s="111" t="s">
        <v>84</v>
      </c>
      <c r="T180" s="108">
        <v>1010502</v>
      </c>
      <c r="U180" s="108">
        <v>460</v>
      </c>
      <c r="V180" s="108">
        <v>1156</v>
      </c>
      <c r="W180" s="108">
        <v>1</v>
      </c>
      <c r="X180" s="113">
        <v>2018</v>
      </c>
      <c r="Y180" s="113">
        <v>229</v>
      </c>
      <c r="Z180" s="113">
        <v>0</v>
      </c>
      <c r="AA180" s="114" t="s">
        <v>162</v>
      </c>
      <c r="AB180" s="108">
        <v>1817</v>
      </c>
      <c r="AC180" s="109" t="s">
        <v>162</v>
      </c>
      <c r="AD180" s="196" t="s">
        <v>114</v>
      </c>
      <c r="AE180" s="196" t="s">
        <v>162</v>
      </c>
      <c r="AF180" s="197">
        <f>AE180-AD180</f>
        <v>-29</v>
      </c>
      <c r="AG180" s="198">
        <f>IF(AI180="SI", 0,J180)</f>
        <v>152</v>
      </c>
      <c r="AH180" s="199">
        <f>AG180*AF180</f>
        <v>-4408</v>
      </c>
      <c r="AI180" s="200"/>
    </row>
    <row r="181" spans="1:35" x14ac:dyDescent="0.25">
      <c r="A181" s="108">
        <v>2018</v>
      </c>
      <c r="B181" s="108">
        <v>1073</v>
      </c>
      <c r="C181" s="109" t="s">
        <v>162</v>
      </c>
      <c r="D181" s="194" t="s">
        <v>595</v>
      </c>
      <c r="E181" s="109" t="s">
        <v>122</v>
      </c>
      <c r="F181" s="111" t="s">
        <v>596</v>
      </c>
      <c r="G181" s="112">
        <v>3660</v>
      </c>
      <c r="H181" s="112">
        <v>660</v>
      </c>
      <c r="I181" s="143" t="s">
        <v>79</v>
      </c>
      <c r="J181" s="112">
        <f>IF(I181="SI", G181-H181,G181)</f>
        <v>3000</v>
      </c>
      <c r="K181" s="195" t="s">
        <v>80</v>
      </c>
      <c r="L181" s="108">
        <v>2018</v>
      </c>
      <c r="M181" s="108">
        <v>7563</v>
      </c>
      <c r="N181" s="109" t="s">
        <v>459</v>
      </c>
      <c r="O181" s="111" t="s">
        <v>503</v>
      </c>
      <c r="P181" s="109" t="s">
        <v>504</v>
      </c>
      <c r="Q181" s="109" t="s">
        <v>504</v>
      </c>
      <c r="R181" s="108">
        <v>1</v>
      </c>
      <c r="S181" s="111" t="s">
        <v>84</v>
      </c>
      <c r="T181" s="108">
        <v>2010501</v>
      </c>
      <c r="U181" s="108">
        <v>6130</v>
      </c>
      <c r="V181" s="108">
        <v>3053</v>
      </c>
      <c r="W181" s="108">
        <v>6</v>
      </c>
      <c r="X181" s="113">
        <v>2018</v>
      </c>
      <c r="Y181" s="113">
        <v>334</v>
      </c>
      <c r="Z181" s="113">
        <v>0</v>
      </c>
      <c r="AA181" s="114" t="s">
        <v>162</v>
      </c>
      <c r="AB181" s="108">
        <v>1802</v>
      </c>
      <c r="AC181" s="109" t="s">
        <v>162</v>
      </c>
      <c r="AD181" s="196" t="s">
        <v>597</v>
      </c>
      <c r="AE181" s="196" t="s">
        <v>162</v>
      </c>
      <c r="AF181" s="197">
        <f>AE181-AD181</f>
        <v>-24</v>
      </c>
      <c r="AG181" s="198">
        <f>IF(AI181="SI", 0,J181)</f>
        <v>3000</v>
      </c>
      <c r="AH181" s="199">
        <f>AG181*AF181</f>
        <v>-72000</v>
      </c>
      <c r="AI181" s="200"/>
    </row>
    <row r="182" spans="1:35" x14ac:dyDescent="0.25">
      <c r="A182" s="108">
        <v>2018</v>
      </c>
      <c r="B182" s="108">
        <v>1074</v>
      </c>
      <c r="C182" s="109" t="s">
        <v>162</v>
      </c>
      <c r="D182" s="194" t="s">
        <v>598</v>
      </c>
      <c r="E182" s="109" t="s">
        <v>318</v>
      </c>
      <c r="F182" s="111" t="s">
        <v>599</v>
      </c>
      <c r="G182" s="112">
        <v>10662.22</v>
      </c>
      <c r="H182" s="112">
        <v>969.29</v>
      </c>
      <c r="I182" s="143" t="s">
        <v>79</v>
      </c>
      <c r="J182" s="112">
        <f>IF(I182="SI", G182-H182,G182)</f>
        <v>9692.93</v>
      </c>
      <c r="K182" s="195" t="s">
        <v>80</v>
      </c>
      <c r="L182" s="108">
        <v>2018</v>
      </c>
      <c r="M182" s="108">
        <v>7024</v>
      </c>
      <c r="N182" s="109" t="s">
        <v>305</v>
      </c>
      <c r="O182" s="111" t="s">
        <v>160</v>
      </c>
      <c r="P182" s="109" t="s">
        <v>161</v>
      </c>
      <c r="Q182" s="109" t="s">
        <v>80</v>
      </c>
      <c r="R182" s="108">
        <v>1</v>
      </c>
      <c r="S182" s="111" t="s">
        <v>84</v>
      </c>
      <c r="T182" s="108">
        <v>1090503</v>
      </c>
      <c r="U182" s="108">
        <v>3550</v>
      </c>
      <c r="V182" s="108">
        <v>1739</v>
      </c>
      <c r="W182" s="108">
        <v>2</v>
      </c>
      <c r="X182" s="113">
        <v>2018</v>
      </c>
      <c r="Y182" s="113">
        <v>233</v>
      </c>
      <c r="Z182" s="113">
        <v>0</v>
      </c>
      <c r="AA182" s="114" t="s">
        <v>162</v>
      </c>
      <c r="AB182" s="108">
        <v>1807</v>
      </c>
      <c r="AC182" s="109" t="s">
        <v>162</v>
      </c>
      <c r="AD182" s="196" t="s">
        <v>422</v>
      </c>
      <c r="AE182" s="196" t="s">
        <v>162</v>
      </c>
      <c r="AF182" s="197">
        <f>AE182-AD182</f>
        <v>-13</v>
      </c>
      <c r="AG182" s="198">
        <f>IF(AI182="SI", 0,J182)</f>
        <v>9692.93</v>
      </c>
      <c r="AH182" s="199">
        <f>AG182*AF182</f>
        <v>-126008.09</v>
      </c>
      <c r="AI182" s="200"/>
    </row>
    <row r="183" spans="1:35" x14ac:dyDescent="0.25">
      <c r="A183" s="108">
        <v>2018</v>
      </c>
      <c r="B183" s="108">
        <v>1075</v>
      </c>
      <c r="C183" s="109" t="s">
        <v>162</v>
      </c>
      <c r="D183" s="194" t="s">
        <v>600</v>
      </c>
      <c r="E183" s="109" t="s">
        <v>485</v>
      </c>
      <c r="F183" s="111" t="s">
        <v>601</v>
      </c>
      <c r="G183" s="112">
        <v>1525</v>
      </c>
      <c r="H183" s="112">
        <v>275</v>
      </c>
      <c r="I183" s="143" t="s">
        <v>79</v>
      </c>
      <c r="J183" s="112">
        <f>IF(I183="SI", G183-H183,G183)</f>
        <v>1250</v>
      </c>
      <c r="K183" s="195" t="s">
        <v>247</v>
      </c>
      <c r="L183" s="108">
        <v>2018</v>
      </c>
      <c r="M183" s="108">
        <v>7325</v>
      </c>
      <c r="N183" s="109" t="s">
        <v>122</v>
      </c>
      <c r="O183" s="111" t="s">
        <v>248</v>
      </c>
      <c r="P183" s="109" t="s">
        <v>249</v>
      </c>
      <c r="Q183" s="109" t="s">
        <v>249</v>
      </c>
      <c r="R183" s="108">
        <v>1</v>
      </c>
      <c r="S183" s="111" t="s">
        <v>84</v>
      </c>
      <c r="T183" s="108">
        <v>2010501</v>
      </c>
      <c r="U183" s="108">
        <v>6130</v>
      </c>
      <c r="V183" s="108">
        <v>3053</v>
      </c>
      <c r="W183" s="108">
        <v>2</v>
      </c>
      <c r="X183" s="113">
        <v>2018</v>
      </c>
      <c r="Y183" s="113">
        <v>325</v>
      </c>
      <c r="Z183" s="113">
        <v>0</v>
      </c>
      <c r="AA183" s="114" t="s">
        <v>162</v>
      </c>
      <c r="AB183" s="108">
        <v>1808</v>
      </c>
      <c r="AC183" s="109" t="s">
        <v>162</v>
      </c>
      <c r="AD183" s="196" t="s">
        <v>114</v>
      </c>
      <c r="AE183" s="196" t="s">
        <v>162</v>
      </c>
      <c r="AF183" s="197">
        <f>AE183-AD183</f>
        <v>-29</v>
      </c>
      <c r="AG183" s="198">
        <f>IF(AI183="SI", 0,J183)</f>
        <v>1250</v>
      </c>
      <c r="AH183" s="199">
        <f>AG183*AF183</f>
        <v>-36250</v>
      </c>
      <c r="AI183" s="200"/>
    </row>
    <row r="184" spans="1:35" x14ac:dyDescent="0.25">
      <c r="A184" s="108">
        <v>2018</v>
      </c>
      <c r="B184" s="108">
        <v>1076</v>
      </c>
      <c r="C184" s="109" t="s">
        <v>162</v>
      </c>
      <c r="D184" s="194" t="s">
        <v>602</v>
      </c>
      <c r="E184" s="109" t="s">
        <v>108</v>
      </c>
      <c r="F184" s="111" t="s">
        <v>603</v>
      </c>
      <c r="G184" s="112">
        <v>784.31</v>
      </c>
      <c r="H184" s="112">
        <v>141.43</v>
      </c>
      <c r="I184" s="143" t="s">
        <v>79</v>
      </c>
      <c r="J184" s="112">
        <f>IF(I184="SI", G184-H184,G184)</f>
        <v>642.87999999999988</v>
      </c>
      <c r="K184" s="195" t="s">
        <v>80</v>
      </c>
      <c r="L184" s="108">
        <v>2018</v>
      </c>
      <c r="M184" s="108">
        <v>7500</v>
      </c>
      <c r="N184" s="109" t="s">
        <v>108</v>
      </c>
      <c r="O184" s="111" t="s">
        <v>604</v>
      </c>
      <c r="P184" s="109" t="s">
        <v>605</v>
      </c>
      <c r="Q184" s="109" t="s">
        <v>80</v>
      </c>
      <c r="R184" s="108">
        <v>1</v>
      </c>
      <c r="S184" s="111" t="s">
        <v>84</v>
      </c>
      <c r="T184" s="108">
        <v>1010503</v>
      </c>
      <c r="U184" s="108">
        <v>470</v>
      </c>
      <c r="V184" s="108">
        <v>1156</v>
      </c>
      <c r="W184" s="108">
        <v>5</v>
      </c>
      <c r="X184" s="113">
        <v>2018</v>
      </c>
      <c r="Y184" s="113">
        <v>211</v>
      </c>
      <c r="Z184" s="113">
        <v>0</v>
      </c>
      <c r="AA184" s="114" t="s">
        <v>162</v>
      </c>
      <c r="AB184" s="108">
        <v>1809</v>
      </c>
      <c r="AC184" s="109" t="s">
        <v>162</v>
      </c>
      <c r="AD184" s="196" t="s">
        <v>287</v>
      </c>
      <c r="AE184" s="196" t="s">
        <v>162</v>
      </c>
      <c r="AF184" s="197">
        <f>AE184-AD184</f>
        <v>-28</v>
      </c>
      <c r="AG184" s="198">
        <f>IF(AI184="SI", 0,J184)</f>
        <v>642.87999999999988</v>
      </c>
      <c r="AH184" s="199">
        <f>AG184*AF184</f>
        <v>-18000.639999999996</v>
      </c>
      <c r="AI184" s="200"/>
    </row>
    <row r="185" spans="1:35" x14ac:dyDescent="0.25">
      <c r="A185" s="108">
        <v>2018</v>
      </c>
      <c r="B185" s="108">
        <v>1077</v>
      </c>
      <c r="C185" s="109" t="s">
        <v>162</v>
      </c>
      <c r="D185" s="194" t="s">
        <v>606</v>
      </c>
      <c r="E185" s="109" t="s">
        <v>108</v>
      </c>
      <c r="F185" s="111" t="s">
        <v>607</v>
      </c>
      <c r="G185" s="112">
        <v>353.92</v>
      </c>
      <c r="H185" s="112">
        <v>63.82</v>
      </c>
      <c r="I185" s="143" t="s">
        <v>79</v>
      </c>
      <c r="J185" s="112">
        <f>IF(I185="SI", G185-H185,G185)</f>
        <v>290.10000000000002</v>
      </c>
      <c r="K185" s="195" t="s">
        <v>80</v>
      </c>
      <c r="L185" s="108">
        <v>2018</v>
      </c>
      <c r="M185" s="108">
        <v>7586</v>
      </c>
      <c r="N185" s="109" t="s">
        <v>162</v>
      </c>
      <c r="O185" s="111" t="s">
        <v>227</v>
      </c>
      <c r="P185" s="109" t="s">
        <v>228</v>
      </c>
      <c r="Q185" s="109" t="s">
        <v>229</v>
      </c>
      <c r="R185" s="108">
        <v>1</v>
      </c>
      <c r="S185" s="111" t="s">
        <v>84</v>
      </c>
      <c r="T185" s="108">
        <v>2090101</v>
      </c>
      <c r="U185" s="108">
        <v>8530</v>
      </c>
      <c r="V185" s="108">
        <v>3471</v>
      </c>
      <c r="W185" s="108">
        <v>1</v>
      </c>
      <c r="X185" s="113">
        <v>2018</v>
      </c>
      <c r="Y185" s="113">
        <v>216</v>
      </c>
      <c r="Z185" s="113">
        <v>4</v>
      </c>
      <c r="AA185" s="114" t="s">
        <v>162</v>
      </c>
      <c r="AB185" s="108">
        <v>1810</v>
      </c>
      <c r="AC185" s="109" t="s">
        <v>162</v>
      </c>
      <c r="AD185" s="196" t="s">
        <v>608</v>
      </c>
      <c r="AE185" s="196" t="s">
        <v>162</v>
      </c>
      <c r="AF185" s="197">
        <f>AE185-AD185</f>
        <v>-58</v>
      </c>
      <c r="AG185" s="198">
        <f>IF(AI185="SI", 0,J185)</f>
        <v>290.10000000000002</v>
      </c>
      <c r="AH185" s="199">
        <f>AG185*AF185</f>
        <v>-16825.800000000003</v>
      </c>
      <c r="AI185" s="200"/>
    </row>
    <row r="186" spans="1:35" x14ac:dyDescent="0.25">
      <c r="A186" s="108">
        <v>2018</v>
      </c>
      <c r="B186" s="108">
        <v>1078</v>
      </c>
      <c r="C186" s="109" t="s">
        <v>162</v>
      </c>
      <c r="D186" s="194" t="s">
        <v>609</v>
      </c>
      <c r="E186" s="109" t="s">
        <v>459</v>
      </c>
      <c r="F186" s="111" t="s">
        <v>610</v>
      </c>
      <c r="G186" s="112">
        <v>3538</v>
      </c>
      <c r="H186" s="112">
        <v>638</v>
      </c>
      <c r="I186" s="143" t="s">
        <v>79</v>
      </c>
      <c r="J186" s="112">
        <f>IF(I186="SI", G186-H186,G186)</f>
        <v>2900</v>
      </c>
      <c r="K186" s="195" t="s">
        <v>80</v>
      </c>
      <c r="L186" s="108">
        <v>2018</v>
      </c>
      <c r="M186" s="108">
        <v>7590</v>
      </c>
      <c r="N186" s="109" t="s">
        <v>162</v>
      </c>
      <c r="O186" s="111" t="s">
        <v>510</v>
      </c>
      <c r="P186" s="109" t="s">
        <v>511</v>
      </c>
      <c r="Q186" s="109" t="s">
        <v>512</v>
      </c>
      <c r="R186" s="108">
        <v>1</v>
      </c>
      <c r="S186" s="111" t="s">
        <v>84</v>
      </c>
      <c r="T186" s="108">
        <v>2010501</v>
      </c>
      <c r="U186" s="108">
        <v>6130</v>
      </c>
      <c r="V186" s="108">
        <v>3053</v>
      </c>
      <c r="W186" s="108">
        <v>1</v>
      </c>
      <c r="X186" s="113">
        <v>2018</v>
      </c>
      <c r="Y186" s="113">
        <v>323</v>
      </c>
      <c r="Z186" s="113">
        <v>0</v>
      </c>
      <c r="AA186" s="114" t="s">
        <v>162</v>
      </c>
      <c r="AB186" s="108">
        <v>1812</v>
      </c>
      <c r="AC186" s="109" t="s">
        <v>162</v>
      </c>
      <c r="AD186" s="196" t="s">
        <v>611</v>
      </c>
      <c r="AE186" s="196" t="s">
        <v>162</v>
      </c>
      <c r="AF186" s="197">
        <f>AE186-AD186</f>
        <v>-30</v>
      </c>
      <c r="AG186" s="198">
        <f>IF(AI186="SI", 0,J186)</f>
        <v>2900</v>
      </c>
      <c r="AH186" s="199">
        <f>AG186*AF186</f>
        <v>-87000</v>
      </c>
      <c r="AI186" s="200"/>
    </row>
    <row r="187" spans="1:35" x14ac:dyDescent="0.25">
      <c r="A187" s="108">
        <v>2018</v>
      </c>
      <c r="B187" s="108">
        <v>1079</v>
      </c>
      <c r="C187" s="109" t="s">
        <v>162</v>
      </c>
      <c r="D187" s="194" t="s">
        <v>612</v>
      </c>
      <c r="E187" s="109" t="s">
        <v>305</v>
      </c>
      <c r="F187" s="111" t="s">
        <v>613</v>
      </c>
      <c r="G187" s="112">
        <v>305</v>
      </c>
      <c r="H187" s="112">
        <v>55</v>
      </c>
      <c r="I187" s="143" t="s">
        <v>79</v>
      </c>
      <c r="J187" s="112">
        <f>IF(I187="SI", G187-H187,G187)</f>
        <v>250</v>
      </c>
      <c r="K187" s="195" t="s">
        <v>614</v>
      </c>
      <c r="L187" s="108">
        <v>2018</v>
      </c>
      <c r="M187" s="108">
        <v>7057</v>
      </c>
      <c r="N187" s="109" t="s">
        <v>305</v>
      </c>
      <c r="O187" s="111" t="s">
        <v>615</v>
      </c>
      <c r="P187" s="109" t="s">
        <v>616</v>
      </c>
      <c r="Q187" s="109" t="s">
        <v>616</v>
      </c>
      <c r="R187" s="108">
        <v>1</v>
      </c>
      <c r="S187" s="111" t="s">
        <v>84</v>
      </c>
      <c r="T187" s="108">
        <v>1100503</v>
      </c>
      <c r="U187" s="108">
        <v>4210</v>
      </c>
      <c r="V187" s="108">
        <v>1656</v>
      </c>
      <c r="W187" s="108">
        <v>1</v>
      </c>
      <c r="X187" s="113">
        <v>2018</v>
      </c>
      <c r="Y187" s="113">
        <v>227</v>
      </c>
      <c r="Z187" s="113">
        <v>0</v>
      </c>
      <c r="AA187" s="114" t="s">
        <v>162</v>
      </c>
      <c r="AB187" s="108">
        <v>1813</v>
      </c>
      <c r="AC187" s="109" t="s">
        <v>162</v>
      </c>
      <c r="AD187" s="196" t="s">
        <v>422</v>
      </c>
      <c r="AE187" s="196" t="s">
        <v>162</v>
      </c>
      <c r="AF187" s="197">
        <f>AE187-AD187</f>
        <v>-13</v>
      </c>
      <c r="AG187" s="198">
        <f>IF(AI187="SI", 0,J187)</f>
        <v>250</v>
      </c>
      <c r="AH187" s="199">
        <f>AG187*AF187</f>
        <v>-3250</v>
      </c>
      <c r="AI187" s="200"/>
    </row>
    <row r="188" spans="1:35" x14ac:dyDescent="0.25">
      <c r="A188" s="108">
        <v>2018</v>
      </c>
      <c r="B188" s="108">
        <v>1080</v>
      </c>
      <c r="C188" s="109" t="s">
        <v>162</v>
      </c>
      <c r="D188" s="194" t="s">
        <v>617</v>
      </c>
      <c r="E188" s="109" t="s">
        <v>305</v>
      </c>
      <c r="F188" s="111" t="s">
        <v>613</v>
      </c>
      <c r="G188" s="112">
        <v>610</v>
      </c>
      <c r="H188" s="112">
        <v>110</v>
      </c>
      <c r="I188" s="143" t="s">
        <v>79</v>
      </c>
      <c r="J188" s="112">
        <f>IF(I188="SI", G188-H188,G188)</f>
        <v>500</v>
      </c>
      <c r="K188" s="195" t="s">
        <v>614</v>
      </c>
      <c r="L188" s="108">
        <v>2018</v>
      </c>
      <c r="M188" s="108">
        <v>7060</v>
      </c>
      <c r="N188" s="109" t="s">
        <v>428</v>
      </c>
      <c r="O188" s="111" t="s">
        <v>615</v>
      </c>
      <c r="P188" s="109" t="s">
        <v>616</v>
      </c>
      <c r="Q188" s="109" t="s">
        <v>616</v>
      </c>
      <c r="R188" s="108">
        <v>1</v>
      </c>
      <c r="S188" s="111" t="s">
        <v>84</v>
      </c>
      <c r="T188" s="108">
        <v>1100503</v>
      </c>
      <c r="U188" s="108">
        <v>4210</v>
      </c>
      <c r="V188" s="108">
        <v>1656</v>
      </c>
      <c r="W188" s="108">
        <v>1</v>
      </c>
      <c r="X188" s="113">
        <v>2018</v>
      </c>
      <c r="Y188" s="113">
        <v>227</v>
      </c>
      <c r="Z188" s="113">
        <v>0</v>
      </c>
      <c r="AA188" s="114" t="s">
        <v>162</v>
      </c>
      <c r="AB188" s="108">
        <v>1813</v>
      </c>
      <c r="AC188" s="109" t="s">
        <v>162</v>
      </c>
      <c r="AD188" s="196" t="s">
        <v>618</v>
      </c>
      <c r="AE188" s="196" t="s">
        <v>162</v>
      </c>
      <c r="AF188" s="197">
        <f>AE188-AD188</f>
        <v>-14</v>
      </c>
      <c r="AG188" s="198">
        <f>IF(AI188="SI", 0,J188)</f>
        <v>500</v>
      </c>
      <c r="AH188" s="199">
        <f>AG188*AF188</f>
        <v>-7000</v>
      </c>
      <c r="AI188" s="200"/>
    </row>
    <row r="189" spans="1:35" x14ac:dyDescent="0.25">
      <c r="A189" s="108">
        <v>2018</v>
      </c>
      <c r="B189" s="108">
        <v>1081</v>
      </c>
      <c r="C189" s="109" t="s">
        <v>162</v>
      </c>
      <c r="D189" s="194" t="s">
        <v>619</v>
      </c>
      <c r="E189" s="109" t="s">
        <v>108</v>
      </c>
      <c r="F189" s="111" t="s">
        <v>98</v>
      </c>
      <c r="G189" s="112">
        <v>3172</v>
      </c>
      <c r="H189" s="112">
        <v>572</v>
      </c>
      <c r="I189" s="143" t="s">
        <v>79</v>
      </c>
      <c r="J189" s="112">
        <f>IF(I189="SI", G189-H189,G189)</f>
        <v>2600</v>
      </c>
      <c r="K189" s="195" t="s">
        <v>99</v>
      </c>
      <c r="L189" s="108">
        <v>2018</v>
      </c>
      <c r="M189" s="108">
        <v>7546</v>
      </c>
      <c r="N189" s="109" t="s">
        <v>459</v>
      </c>
      <c r="O189" s="111" t="s">
        <v>100</v>
      </c>
      <c r="P189" s="109" t="s">
        <v>101</v>
      </c>
      <c r="Q189" s="109" t="s">
        <v>80</v>
      </c>
      <c r="R189" s="108">
        <v>1</v>
      </c>
      <c r="S189" s="111" t="s">
        <v>84</v>
      </c>
      <c r="T189" s="108">
        <v>1010803</v>
      </c>
      <c r="U189" s="108">
        <v>800</v>
      </c>
      <c r="V189" s="108">
        <v>1083</v>
      </c>
      <c r="W189" s="108">
        <v>2</v>
      </c>
      <c r="X189" s="113">
        <v>2018</v>
      </c>
      <c r="Y189" s="113">
        <v>11</v>
      </c>
      <c r="Z189" s="113">
        <v>0</v>
      </c>
      <c r="AA189" s="114" t="s">
        <v>162</v>
      </c>
      <c r="AB189" s="108">
        <v>1814</v>
      </c>
      <c r="AC189" s="109" t="s">
        <v>162</v>
      </c>
      <c r="AD189" s="196" t="s">
        <v>108</v>
      </c>
      <c r="AE189" s="196" t="s">
        <v>162</v>
      </c>
      <c r="AF189" s="197">
        <f>AE189-AD189</f>
        <v>2</v>
      </c>
      <c r="AG189" s="198">
        <f>IF(AI189="SI", 0,J189)</f>
        <v>2600</v>
      </c>
      <c r="AH189" s="199">
        <f>AG189*AF189</f>
        <v>5200</v>
      </c>
      <c r="AI189" s="200"/>
    </row>
    <row r="190" spans="1:35" ht="120" x14ac:dyDescent="0.25">
      <c r="A190" s="108">
        <v>2018</v>
      </c>
      <c r="B190" s="108">
        <v>1082</v>
      </c>
      <c r="C190" s="109" t="s">
        <v>162</v>
      </c>
      <c r="D190" s="194" t="s">
        <v>620</v>
      </c>
      <c r="E190" s="109" t="s">
        <v>91</v>
      </c>
      <c r="F190" s="201" t="s">
        <v>621</v>
      </c>
      <c r="G190" s="112">
        <v>885.36</v>
      </c>
      <c r="H190" s="112">
        <v>199.9</v>
      </c>
      <c r="I190" s="143" t="s">
        <v>79</v>
      </c>
      <c r="J190" s="112">
        <f>IF(I190="SI", G190-H190,G190)</f>
        <v>685.46</v>
      </c>
      <c r="K190" s="195" t="s">
        <v>80</v>
      </c>
      <c r="L190" s="108">
        <v>2018</v>
      </c>
      <c r="M190" s="108">
        <v>6488</v>
      </c>
      <c r="N190" s="109" t="s">
        <v>75</v>
      </c>
      <c r="O190" s="111" t="s">
        <v>622</v>
      </c>
      <c r="P190" s="109" t="s">
        <v>623</v>
      </c>
      <c r="Q190" s="109" t="s">
        <v>623</v>
      </c>
      <c r="R190" s="108">
        <v>1</v>
      </c>
      <c r="S190" s="111" t="s">
        <v>84</v>
      </c>
      <c r="T190" s="108">
        <v>2010501</v>
      </c>
      <c r="U190" s="108">
        <v>6130</v>
      </c>
      <c r="V190" s="108">
        <v>3053</v>
      </c>
      <c r="W190" s="108">
        <v>5</v>
      </c>
      <c r="X190" s="113">
        <v>2018</v>
      </c>
      <c r="Y190" s="113">
        <v>298</v>
      </c>
      <c r="Z190" s="113">
        <v>0</v>
      </c>
      <c r="AA190" s="114" t="s">
        <v>162</v>
      </c>
      <c r="AB190" s="108">
        <v>1816</v>
      </c>
      <c r="AC190" s="109" t="s">
        <v>162</v>
      </c>
      <c r="AD190" s="196" t="s">
        <v>114</v>
      </c>
      <c r="AE190" s="196" t="s">
        <v>162</v>
      </c>
      <c r="AF190" s="197">
        <f>AE190-AD190</f>
        <v>-29</v>
      </c>
      <c r="AG190" s="198">
        <f>IF(AI190="SI", 0,J190)</f>
        <v>685.46</v>
      </c>
      <c r="AH190" s="199">
        <f>AG190*AF190</f>
        <v>-19878.34</v>
      </c>
      <c r="AI190" s="200"/>
    </row>
    <row r="191" spans="1:35" ht="120" x14ac:dyDescent="0.25">
      <c r="A191" s="108">
        <v>2018</v>
      </c>
      <c r="B191" s="108">
        <v>1082</v>
      </c>
      <c r="C191" s="109" t="s">
        <v>162</v>
      </c>
      <c r="D191" s="194" t="s">
        <v>620</v>
      </c>
      <c r="E191" s="109" t="s">
        <v>91</v>
      </c>
      <c r="F191" s="201" t="s">
        <v>621</v>
      </c>
      <c r="G191" s="112">
        <v>223.18</v>
      </c>
      <c r="H191" s="112">
        <v>0</v>
      </c>
      <c r="I191" s="143" t="s">
        <v>79</v>
      </c>
      <c r="J191" s="112">
        <f>IF(I191="SI", G191-H191,G191)</f>
        <v>223.18</v>
      </c>
      <c r="K191" s="195" t="s">
        <v>80</v>
      </c>
      <c r="L191" s="108">
        <v>2018</v>
      </c>
      <c r="M191" s="108">
        <v>6488</v>
      </c>
      <c r="N191" s="109" t="s">
        <v>75</v>
      </c>
      <c r="O191" s="111" t="s">
        <v>622</v>
      </c>
      <c r="P191" s="109" t="s">
        <v>623</v>
      </c>
      <c r="Q191" s="109" t="s">
        <v>623</v>
      </c>
      <c r="R191" s="108">
        <v>1</v>
      </c>
      <c r="S191" s="111" t="s">
        <v>84</v>
      </c>
      <c r="T191" s="108">
        <v>2010501</v>
      </c>
      <c r="U191" s="108">
        <v>6130</v>
      </c>
      <c r="V191" s="108">
        <v>3053</v>
      </c>
      <c r="W191" s="108">
        <v>3</v>
      </c>
      <c r="X191" s="113">
        <v>2018</v>
      </c>
      <c r="Y191" s="113">
        <v>299</v>
      </c>
      <c r="Z191" s="113">
        <v>0</v>
      </c>
      <c r="AA191" s="114" t="s">
        <v>162</v>
      </c>
      <c r="AB191" s="108">
        <v>1815</v>
      </c>
      <c r="AC191" s="109" t="s">
        <v>162</v>
      </c>
      <c r="AD191" s="196" t="s">
        <v>114</v>
      </c>
      <c r="AE191" s="196" t="s">
        <v>162</v>
      </c>
      <c r="AF191" s="197">
        <f>AE191-AD191</f>
        <v>-29</v>
      </c>
      <c r="AG191" s="198">
        <f>IF(AI191="SI", 0,J191)</f>
        <v>223.18</v>
      </c>
      <c r="AH191" s="199">
        <f>AG191*AF191</f>
        <v>-6472.22</v>
      </c>
      <c r="AI191" s="200"/>
    </row>
    <row r="192" spans="1:35" x14ac:dyDescent="0.25">
      <c r="A192" s="108">
        <v>2018</v>
      </c>
      <c r="B192" s="108">
        <v>1083</v>
      </c>
      <c r="C192" s="109" t="s">
        <v>162</v>
      </c>
      <c r="D192" s="194" t="s">
        <v>624</v>
      </c>
      <c r="E192" s="109" t="s">
        <v>128</v>
      </c>
      <c r="F192" s="201" t="s">
        <v>625</v>
      </c>
      <c r="G192" s="112">
        <v>5538.8</v>
      </c>
      <c r="H192" s="112">
        <v>998.8</v>
      </c>
      <c r="I192" s="143" t="s">
        <v>79</v>
      </c>
      <c r="J192" s="112">
        <f>IF(I192="SI", G192-H192,G192)</f>
        <v>4540</v>
      </c>
      <c r="K192" s="195" t="s">
        <v>626</v>
      </c>
      <c r="L192" s="108">
        <v>2018</v>
      </c>
      <c r="M192" s="108">
        <v>7475</v>
      </c>
      <c r="N192" s="109" t="s">
        <v>128</v>
      </c>
      <c r="O192" s="111" t="s">
        <v>627</v>
      </c>
      <c r="P192" s="109" t="s">
        <v>628</v>
      </c>
      <c r="Q192" s="109" t="s">
        <v>628</v>
      </c>
      <c r="R192" s="108">
        <v>1</v>
      </c>
      <c r="S192" s="111" t="s">
        <v>84</v>
      </c>
      <c r="T192" s="108">
        <v>2010501</v>
      </c>
      <c r="U192" s="108">
        <v>6130</v>
      </c>
      <c r="V192" s="108">
        <v>3053</v>
      </c>
      <c r="W192" s="108">
        <v>1</v>
      </c>
      <c r="X192" s="113">
        <v>2018</v>
      </c>
      <c r="Y192" s="113">
        <v>297</v>
      </c>
      <c r="Z192" s="113">
        <v>0</v>
      </c>
      <c r="AA192" s="114" t="s">
        <v>162</v>
      </c>
      <c r="AB192" s="108">
        <v>1825</v>
      </c>
      <c r="AC192" s="109" t="s">
        <v>162</v>
      </c>
      <c r="AD192" s="196" t="s">
        <v>114</v>
      </c>
      <c r="AE192" s="196" t="s">
        <v>162</v>
      </c>
      <c r="AF192" s="197">
        <f>AE192-AD192</f>
        <v>-29</v>
      </c>
      <c r="AG192" s="198">
        <f>IF(AI192="SI", 0,J192)</f>
        <v>4540</v>
      </c>
      <c r="AH192" s="199">
        <f>AG192*AF192</f>
        <v>-131660</v>
      </c>
      <c r="AI192" s="200"/>
    </row>
    <row r="193" spans="1:35" x14ac:dyDescent="0.25">
      <c r="A193" s="108">
        <v>2018</v>
      </c>
      <c r="B193" s="108">
        <v>1084</v>
      </c>
      <c r="C193" s="109" t="s">
        <v>162</v>
      </c>
      <c r="D193" s="194" t="s">
        <v>500</v>
      </c>
      <c r="E193" s="109" t="s">
        <v>428</v>
      </c>
      <c r="F193" s="201" t="s">
        <v>629</v>
      </c>
      <c r="G193" s="112">
        <v>3918.64</v>
      </c>
      <c r="H193" s="112">
        <v>706.64</v>
      </c>
      <c r="I193" s="143" t="s">
        <v>79</v>
      </c>
      <c r="J193" s="112">
        <f>IF(I193="SI", G193-H193,G193)</f>
        <v>3212</v>
      </c>
      <c r="K193" s="195" t="s">
        <v>502</v>
      </c>
      <c r="L193" s="108">
        <v>2018</v>
      </c>
      <c r="M193" s="108">
        <v>7078</v>
      </c>
      <c r="N193" s="109" t="s">
        <v>428</v>
      </c>
      <c r="O193" s="111" t="s">
        <v>503</v>
      </c>
      <c r="P193" s="109" t="s">
        <v>504</v>
      </c>
      <c r="Q193" s="109" t="s">
        <v>504</v>
      </c>
      <c r="R193" s="108" t="s">
        <v>314</v>
      </c>
      <c r="S193" s="111" t="s">
        <v>314</v>
      </c>
      <c r="T193" s="108"/>
      <c r="U193" s="108">
        <v>0</v>
      </c>
      <c r="V193" s="108">
        <v>0</v>
      </c>
      <c r="W193" s="108">
        <v>0</v>
      </c>
      <c r="X193" s="113">
        <v>0</v>
      </c>
      <c r="Y193" s="113">
        <v>0</v>
      </c>
      <c r="Z193" s="113">
        <v>0</v>
      </c>
      <c r="AA193" s="114" t="s">
        <v>80</v>
      </c>
      <c r="AB193" s="108">
        <v>0</v>
      </c>
      <c r="AC193" s="109" t="s">
        <v>162</v>
      </c>
      <c r="AD193" s="196" t="s">
        <v>505</v>
      </c>
      <c r="AE193" s="196" t="s">
        <v>162</v>
      </c>
      <c r="AF193" s="197">
        <f>AE193-AD193</f>
        <v>-15</v>
      </c>
      <c r="AG193" s="198">
        <f>IF(AI193="SI", 0,J193)</f>
        <v>3212</v>
      </c>
      <c r="AH193" s="199">
        <f>AG193*AF193</f>
        <v>-48180</v>
      </c>
      <c r="AI193" s="200"/>
    </row>
    <row r="194" spans="1:35" ht="60" x14ac:dyDescent="0.25">
      <c r="A194" s="108">
        <v>2018</v>
      </c>
      <c r="B194" s="108">
        <v>1085</v>
      </c>
      <c r="C194" s="109" t="s">
        <v>162</v>
      </c>
      <c r="D194" s="194" t="s">
        <v>630</v>
      </c>
      <c r="E194" s="109" t="s">
        <v>108</v>
      </c>
      <c r="F194" s="201" t="s">
        <v>631</v>
      </c>
      <c r="G194" s="112">
        <v>956.01</v>
      </c>
      <c r="H194" s="112">
        <v>0</v>
      </c>
      <c r="I194" s="143" t="s">
        <v>79</v>
      </c>
      <c r="J194" s="112">
        <f>IF(I194="SI", G194-H194,G194)</f>
        <v>956.01</v>
      </c>
      <c r="K194" s="195" t="s">
        <v>431</v>
      </c>
      <c r="L194" s="108">
        <v>2018</v>
      </c>
      <c r="M194" s="108">
        <v>7528</v>
      </c>
      <c r="N194" s="109" t="s">
        <v>459</v>
      </c>
      <c r="O194" s="111" t="s">
        <v>437</v>
      </c>
      <c r="P194" s="109" t="s">
        <v>438</v>
      </c>
      <c r="Q194" s="109" t="s">
        <v>439</v>
      </c>
      <c r="R194" s="108">
        <v>4</v>
      </c>
      <c r="S194" s="111" t="s">
        <v>206</v>
      </c>
      <c r="T194" s="108">
        <v>1010803</v>
      </c>
      <c r="U194" s="108">
        <v>800</v>
      </c>
      <c r="V194" s="108">
        <v>1043</v>
      </c>
      <c r="W194" s="108">
        <v>5</v>
      </c>
      <c r="X194" s="113">
        <v>2018</v>
      </c>
      <c r="Y194" s="113">
        <v>78</v>
      </c>
      <c r="Z194" s="113">
        <v>0</v>
      </c>
      <c r="AA194" s="114" t="s">
        <v>80</v>
      </c>
      <c r="AB194" s="108">
        <v>1824</v>
      </c>
      <c r="AC194" s="109" t="s">
        <v>162</v>
      </c>
      <c r="AD194" s="196" t="s">
        <v>287</v>
      </c>
      <c r="AE194" s="196" t="s">
        <v>162</v>
      </c>
      <c r="AF194" s="197">
        <f>AE194-AD194</f>
        <v>-28</v>
      </c>
      <c r="AG194" s="198">
        <f>IF(AI194="SI", 0,J194)</f>
        <v>956.01</v>
      </c>
      <c r="AH194" s="199">
        <f>AG194*AF194</f>
        <v>-26768.28</v>
      </c>
      <c r="AI194" s="200"/>
    </row>
    <row r="195" spans="1:35" ht="36" x14ac:dyDescent="0.25">
      <c r="A195" s="108">
        <v>2018</v>
      </c>
      <c r="B195" s="108">
        <v>1086</v>
      </c>
      <c r="C195" s="109" t="s">
        <v>632</v>
      </c>
      <c r="D195" s="194" t="s">
        <v>633</v>
      </c>
      <c r="E195" s="109" t="s">
        <v>192</v>
      </c>
      <c r="F195" s="201" t="s">
        <v>634</v>
      </c>
      <c r="G195" s="112">
        <v>296.83999999999997</v>
      </c>
      <c r="H195" s="112">
        <v>53.53</v>
      </c>
      <c r="I195" s="143" t="s">
        <v>79</v>
      </c>
      <c r="J195" s="112">
        <f>IF(I195="SI", G195-H195,G195)</f>
        <v>243.30999999999997</v>
      </c>
      <c r="K195" s="195" t="s">
        <v>635</v>
      </c>
      <c r="L195" s="108">
        <v>2018</v>
      </c>
      <c r="M195" s="108">
        <v>5551</v>
      </c>
      <c r="N195" s="109" t="s">
        <v>636</v>
      </c>
      <c r="O195" s="111" t="s">
        <v>637</v>
      </c>
      <c r="P195" s="109" t="s">
        <v>638</v>
      </c>
      <c r="Q195" s="109" t="s">
        <v>639</v>
      </c>
      <c r="R195" s="108">
        <v>1</v>
      </c>
      <c r="S195" s="111" t="s">
        <v>84</v>
      </c>
      <c r="T195" s="108">
        <v>1010602</v>
      </c>
      <c r="U195" s="108">
        <v>570</v>
      </c>
      <c r="V195" s="108">
        <v>1087</v>
      </c>
      <c r="W195" s="108">
        <v>2</v>
      </c>
      <c r="X195" s="113">
        <v>2018</v>
      </c>
      <c r="Y195" s="113">
        <v>637</v>
      </c>
      <c r="Z195" s="113">
        <v>0</v>
      </c>
      <c r="AA195" s="114" t="s">
        <v>80</v>
      </c>
      <c r="AB195" s="108">
        <v>1827</v>
      </c>
      <c r="AC195" s="109" t="s">
        <v>632</v>
      </c>
      <c r="AD195" s="196" t="s">
        <v>139</v>
      </c>
      <c r="AE195" s="196" t="s">
        <v>632</v>
      </c>
      <c r="AF195" s="197">
        <f>AE195-AD195</f>
        <v>22</v>
      </c>
      <c r="AG195" s="198">
        <f>IF(AI195="SI", 0,J195)</f>
        <v>243.30999999999997</v>
      </c>
      <c r="AH195" s="199">
        <f>AG195*AF195</f>
        <v>5352.82</v>
      </c>
      <c r="AI195" s="200"/>
    </row>
    <row r="196" spans="1:35" ht="60" x14ac:dyDescent="0.25">
      <c r="A196" s="108">
        <v>2018</v>
      </c>
      <c r="B196" s="108">
        <v>1087</v>
      </c>
      <c r="C196" s="109" t="s">
        <v>632</v>
      </c>
      <c r="D196" s="194" t="s">
        <v>640</v>
      </c>
      <c r="E196" s="109" t="s">
        <v>134</v>
      </c>
      <c r="F196" s="201" t="s">
        <v>641</v>
      </c>
      <c r="G196" s="112">
        <v>7916.67</v>
      </c>
      <c r="H196" s="112">
        <v>0</v>
      </c>
      <c r="I196" s="143" t="s">
        <v>79</v>
      </c>
      <c r="J196" s="112">
        <f>IF(I196="SI", G196-H196,G196)</f>
        <v>7916.67</v>
      </c>
      <c r="K196" s="195" t="s">
        <v>642</v>
      </c>
      <c r="L196" s="108">
        <v>2018</v>
      </c>
      <c r="M196" s="108">
        <v>6000</v>
      </c>
      <c r="N196" s="109" t="s">
        <v>77</v>
      </c>
      <c r="O196" s="111" t="s">
        <v>643</v>
      </c>
      <c r="P196" s="109" t="s">
        <v>644</v>
      </c>
      <c r="Q196" s="109" t="s">
        <v>644</v>
      </c>
      <c r="R196" s="108">
        <v>4</v>
      </c>
      <c r="S196" s="111" t="s">
        <v>206</v>
      </c>
      <c r="T196" s="108">
        <v>1100103</v>
      </c>
      <c r="U196" s="108">
        <v>3770</v>
      </c>
      <c r="V196" s="108">
        <v>1780</v>
      </c>
      <c r="W196" s="108">
        <v>2</v>
      </c>
      <c r="X196" s="113">
        <v>2018</v>
      </c>
      <c r="Y196" s="113">
        <v>450</v>
      </c>
      <c r="Z196" s="113">
        <v>0</v>
      </c>
      <c r="AA196" s="114" t="s">
        <v>80</v>
      </c>
      <c r="AB196" s="108">
        <v>1829</v>
      </c>
      <c r="AC196" s="109" t="s">
        <v>632</v>
      </c>
      <c r="AD196" s="196" t="s">
        <v>139</v>
      </c>
      <c r="AE196" s="196" t="s">
        <v>632</v>
      </c>
      <c r="AF196" s="197">
        <f>AE196-AD196</f>
        <v>22</v>
      </c>
      <c r="AG196" s="198">
        <f>IF(AI196="SI", 0,J196)</f>
        <v>7916.67</v>
      </c>
      <c r="AH196" s="199">
        <f>AG196*AF196</f>
        <v>174166.74</v>
      </c>
      <c r="AI196" s="200"/>
    </row>
    <row r="197" spans="1:35" ht="36" x14ac:dyDescent="0.25">
      <c r="A197" s="108">
        <v>2018</v>
      </c>
      <c r="B197" s="108">
        <v>1088</v>
      </c>
      <c r="C197" s="109" t="s">
        <v>632</v>
      </c>
      <c r="D197" s="194" t="s">
        <v>645</v>
      </c>
      <c r="E197" s="109" t="s">
        <v>149</v>
      </c>
      <c r="F197" s="201" t="s">
        <v>634</v>
      </c>
      <c r="G197" s="112">
        <v>351.74</v>
      </c>
      <c r="H197" s="112">
        <v>63.43</v>
      </c>
      <c r="I197" s="143" t="s">
        <v>79</v>
      </c>
      <c r="J197" s="112">
        <f>IF(I197="SI", G197-H197,G197)</f>
        <v>288.31</v>
      </c>
      <c r="K197" s="195" t="s">
        <v>635</v>
      </c>
      <c r="L197" s="108">
        <v>2018</v>
      </c>
      <c r="M197" s="108">
        <v>6556</v>
      </c>
      <c r="N197" s="109" t="s">
        <v>85</v>
      </c>
      <c r="O197" s="111" t="s">
        <v>637</v>
      </c>
      <c r="P197" s="109" t="s">
        <v>638</v>
      </c>
      <c r="Q197" s="109" t="s">
        <v>639</v>
      </c>
      <c r="R197" s="108">
        <v>1</v>
      </c>
      <c r="S197" s="111" t="s">
        <v>84</v>
      </c>
      <c r="T197" s="108">
        <v>1010602</v>
      </c>
      <c r="U197" s="108">
        <v>570</v>
      </c>
      <c r="V197" s="108">
        <v>1087</v>
      </c>
      <c r="W197" s="108">
        <v>2</v>
      </c>
      <c r="X197" s="113">
        <v>2018</v>
      </c>
      <c r="Y197" s="113">
        <v>637</v>
      </c>
      <c r="Z197" s="113">
        <v>0</v>
      </c>
      <c r="AA197" s="114" t="s">
        <v>80</v>
      </c>
      <c r="AB197" s="108">
        <v>1828</v>
      </c>
      <c r="AC197" s="109" t="s">
        <v>632</v>
      </c>
      <c r="AD197" s="196" t="s">
        <v>646</v>
      </c>
      <c r="AE197" s="196" t="s">
        <v>632</v>
      </c>
      <c r="AF197" s="197">
        <f>AE197-AD197</f>
        <v>-8</v>
      </c>
      <c r="AG197" s="198">
        <f>IF(AI197="SI", 0,J197)</f>
        <v>288.31</v>
      </c>
      <c r="AH197" s="199">
        <f>AG197*AF197</f>
        <v>-2306.48</v>
      </c>
      <c r="AI197" s="200"/>
    </row>
    <row r="198" spans="1:35" ht="48" x14ac:dyDescent="0.25">
      <c r="A198" s="108">
        <v>2018</v>
      </c>
      <c r="B198" s="108">
        <v>1089</v>
      </c>
      <c r="C198" s="109" t="s">
        <v>632</v>
      </c>
      <c r="D198" s="194" t="s">
        <v>647</v>
      </c>
      <c r="E198" s="109" t="s">
        <v>108</v>
      </c>
      <c r="F198" s="201" t="s">
        <v>648</v>
      </c>
      <c r="G198" s="112">
        <v>1246</v>
      </c>
      <c r="H198" s="112">
        <v>224.69</v>
      </c>
      <c r="I198" s="143" t="s">
        <v>79</v>
      </c>
      <c r="J198" s="112">
        <f>IF(I198="SI", G198-H198,G198)</f>
        <v>1021.31</v>
      </c>
      <c r="K198" s="195" t="s">
        <v>80</v>
      </c>
      <c r="L198" s="108">
        <v>2018</v>
      </c>
      <c r="M198" s="108">
        <v>7625</v>
      </c>
      <c r="N198" s="109" t="s">
        <v>162</v>
      </c>
      <c r="O198" s="111" t="s">
        <v>649</v>
      </c>
      <c r="P198" s="109" t="s">
        <v>650</v>
      </c>
      <c r="Q198" s="109" t="s">
        <v>80</v>
      </c>
      <c r="R198" s="108">
        <v>1</v>
      </c>
      <c r="S198" s="111" t="s">
        <v>84</v>
      </c>
      <c r="T198" s="108">
        <v>1090603</v>
      </c>
      <c r="U198" s="108">
        <v>3660</v>
      </c>
      <c r="V198" s="108">
        <v>1626</v>
      </c>
      <c r="W198" s="108">
        <v>2</v>
      </c>
      <c r="X198" s="113">
        <v>2018</v>
      </c>
      <c r="Y198" s="113">
        <v>213</v>
      </c>
      <c r="Z198" s="113">
        <v>0</v>
      </c>
      <c r="AA198" s="114" t="s">
        <v>80</v>
      </c>
      <c r="AB198" s="108">
        <v>1830</v>
      </c>
      <c r="AC198" s="109" t="s">
        <v>632</v>
      </c>
      <c r="AD198" s="196" t="s">
        <v>611</v>
      </c>
      <c r="AE198" s="196" t="s">
        <v>632</v>
      </c>
      <c r="AF198" s="197">
        <f>AE198-AD198</f>
        <v>-26</v>
      </c>
      <c r="AG198" s="198">
        <f>IF(AI198="SI", 0,J198)</f>
        <v>1021.31</v>
      </c>
      <c r="AH198" s="199">
        <f>AG198*AF198</f>
        <v>-26554.059999999998</v>
      </c>
      <c r="AI198" s="200"/>
    </row>
    <row r="199" spans="1:35" ht="36" x14ac:dyDescent="0.25">
      <c r="A199" s="108">
        <v>2018</v>
      </c>
      <c r="B199" s="108">
        <v>1090</v>
      </c>
      <c r="C199" s="109" t="s">
        <v>632</v>
      </c>
      <c r="D199" s="194" t="s">
        <v>651</v>
      </c>
      <c r="E199" s="109" t="s">
        <v>162</v>
      </c>
      <c r="F199" s="201" t="s">
        <v>652</v>
      </c>
      <c r="G199" s="112">
        <v>222.5</v>
      </c>
      <c r="H199" s="112">
        <v>40.119999999999997</v>
      </c>
      <c r="I199" s="143" t="s">
        <v>79</v>
      </c>
      <c r="J199" s="112">
        <f>IF(I199="SI", G199-H199,G199)</f>
        <v>182.38</v>
      </c>
      <c r="K199" s="195" t="s">
        <v>653</v>
      </c>
      <c r="L199" s="108">
        <v>2018</v>
      </c>
      <c r="M199" s="108">
        <v>7637</v>
      </c>
      <c r="N199" s="109" t="s">
        <v>237</v>
      </c>
      <c r="O199" s="111" t="s">
        <v>654</v>
      </c>
      <c r="P199" s="109" t="s">
        <v>655</v>
      </c>
      <c r="Q199" s="109" t="s">
        <v>656</v>
      </c>
      <c r="R199" s="108">
        <v>1</v>
      </c>
      <c r="S199" s="111" t="s">
        <v>84</v>
      </c>
      <c r="T199" s="108">
        <v>1010503</v>
      </c>
      <c r="U199" s="108">
        <v>470</v>
      </c>
      <c r="V199" s="108">
        <v>1156</v>
      </c>
      <c r="W199" s="108">
        <v>5</v>
      </c>
      <c r="X199" s="113">
        <v>2018</v>
      </c>
      <c r="Y199" s="113">
        <v>345</v>
      </c>
      <c r="Z199" s="113">
        <v>0</v>
      </c>
      <c r="AA199" s="114" t="s">
        <v>632</v>
      </c>
      <c r="AB199" s="108">
        <v>1831</v>
      </c>
      <c r="AC199" s="109" t="s">
        <v>632</v>
      </c>
      <c r="AD199" s="196" t="s">
        <v>575</v>
      </c>
      <c r="AE199" s="196" t="s">
        <v>632</v>
      </c>
      <c r="AF199" s="197">
        <f>AE199-AD199</f>
        <v>-55</v>
      </c>
      <c r="AG199" s="198">
        <f>IF(AI199="SI", 0,J199)</f>
        <v>182.38</v>
      </c>
      <c r="AH199" s="199">
        <f>AG199*AF199</f>
        <v>-10030.9</v>
      </c>
      <c r="AI199" s="200"/>
    </row>
    <row r="200" spans="1:35" ht="96" x14ac:dyDescent="0.25">
      <c r="A200" s="108">
        <v>2018</v>
      </c>
      <c r="B200" s="108">
        <v>1091</v>
      </c>
      <c r="C200" s="109" t="s">
        <v>657</v>
      </c>
      <c r="D200" s="194" t="s">
        <v>658</v>
      </c>
      <c r="E200" s="109" t="s">
        <v>108</v>
      </c>
      <c r="F200" s="201" t="s">
        <v>275</v>
      </c>
      <c r="G200" s="112">
        <v>702.11</v>
      </c>
      <c r="H200" s="112">
        <v>126.61</v>
      </c>
      <c r="I200" s="143" t="s">
        <v>79</v>
      </c>
      <c r="J200" s="112">
        <f>IF(I200="SI", G200-H200,G200)</f>
        <v>575.5</v>
      </c>
      <c r="K200" s="195" t="s">
        <v>276</v>
      </c>
      <c r="L200" s="108">
        <v>2018</v>
      </c>
      <c r="M200" s="108">
        <v>7772</v>
      </c>
      <c r="N200" s="109" t="s">
        <v>219</v>
      </c>
      <c r="O200" s="111" t="s">
        <v>277</v>
      </c>
      <c r="P200" s="109" t="s">
        <v>278</v>
      </c>
      <c r="Q200" s="109" t="s">
        <v>278</v>
      </c>
      <c r="R200" s="108">
        <v>4</v>
      </c>
      <c r="S200" s="111" t="s">
        <v>206</v>
      </c>
      <c r="T200" s="108">
        <v>1010803</v>
      </c>
      <c r="U200" s="108">
        <v>800</v>
      </c>
      <c r="V200" s="108">
        <v>10532</v>
      </c>
      <c r="W200" s="108">
        <v>1</v>
      </c>
      <c r="X200" s="113">
        <v>2018</v>
      </c>
      <c r="Y200" s="113">
        <v>369</v>
      </c>
      <c r="Z200" s="113">
        <v>0</v>
      </c>
      <c r="AA200" s="114" t="s">
        <v>80</v>
      </c>
      <c r="AB200" s="108">
        <v>1833</v>
      </c>
      <c r="AC200" s="109" t="s">
        <v>657</v>
      </c>
      <c r="AD200" s="196" t="s">
        <v>114</v>
      </c>
      <c r="AE200" s="196" t="s">
        <v>657</v>
      </c>
      <c r="AF200" s="197">
        <f>AE200-AD200</f>
        <v>-22</v>
      </c>
      <c r="AG200" s="198">
        <f>IF(AI200="SI", 0,J200)</f>
        <v>575.5</v>
      </c>
      <c r="AH200" s="199">
        <f>AG200*AF200</f>
        <v>-12661</v>
      </c>
      <c r="AI200" s="200"/>
    </row>
    <row r="201" spans="1:35" ht="96" x14ac:dyDescent="0.25">
      <c r="A201" s="108">
        <v>2018</v>
      </c>
      <c r="B201" s="108">
        <v>1092</v>
      </c>
      <c r="C201" s="109" t="s">
        <v>657</v>
      </c>
      <c r="D201" s="194" t="s">
        <v>659</v>
      </c>
      <c r="E201" s="109" t="s">
        <v>108</v>
      </c>
      <c r="F201" s="201" t="s">
        <v>275</v>
      </c>
      <c r="G201" s="112">
        <v>42.7</v>
      </c>
      <c r="H201" s="112">
        <v>7.7</v>
      </c>
      <c r="I201" s="143" t="s">
        <v>79</v>
      </c>
      <c r="J201" s="112">
        <f>IF(I201="SI", G201-H201,G201)</f>
        <v>35</v>
      </c>
      <c r="K201" s="195" t="s">
        <v>276</v>
      </c>
      <c r="L201" s="108">
        <v>2018</v>
      </c>
      <c r="M201" s="108">
        <v>7770</v>
      </c>
      <c r="N201" s="109" t="s">
        <v>219</v>
      </c>
      <c r="O201" s="111" t="s">
        <v>277</v>
      </c>
      <c r="P201" s="109" t="s">
        <v>278</v>
      </c>
      <c r="Q201" s="109" t="s">
        <v>278</v>
      </c>
      <c r="R201" s="108">
        <v>4</v>
      </c>
      <c r="S201" s="111" t="s">
        <v>206</v>
      </c>
      <c r="T201" s="108">
        <v>1010803</v>
      </c>
      <c r="U201" s="108">
        <v>800</v>
      </c>
      <c r="V201" s="108">
        <v>10532</v>
      </c>
      <c r="W201" s="108">
        <v>1</v>
      </c>
      <c r="X201" s="113">
        <v>2018</v>
      </c>
      <c r="Y201" s="113">
        <v>369</v>
      </c>
      <c r="Z201" s="113">
        <v>0</v>
      </c>
      <c r="AA201" s="114" t="s">
        <v>80</v>
      </c>
      <c r="AB201" s="108">
        <v>1834</v>
      </c>
      <c r="AC201" s="109" t="s">
        <v>657</v>
      </c>
      <c r="AD201" s="196" t="s">
        <v>114</v>
      </c>
      <c r="AE201" s="196" t="s">
        <v>657</v>
      </c>
      <c r="AF201" s="197">
        <f>AE201-AD201</f>
        <v>-22</v>
      </c>
      <c r="AG201" s="198">
        <f>IF(AI201="SI", 0,J201)</f>
        <v>35</v>
      </c>
      <c r="AH201" s="199">
        <f>AG201*AF201</f>
        <v>-770</v>
      </c>
      <c r="AI201" s="200"/>
    </row>
    <row r="202" spans="1:35" ht="24" x14ac:dyDescent="0.25">
      <c r="A202" s="108">
        <v>2018</v>
      </c>
      <c r="B202" s="108">
        <v>1093</v>
      </c>
      <c r="C202" s="109" t="s">
        <v>657</v>
      </c>
      <c r="D202" s="194" t="s">
        <v>660</v>
      </c>
      <c r="E202" s="109" t="s">
        <v>108</v>
      </c>
      <c r="F202" s="201" t="s">
        <v>661</v>
      </c>
      <c r="G202" s="112">
        <v>219.6</v>
      </c>
      <c r="H202" s="112">
        <v>39.6</v>
      </c>
      <c r="I202" s="143" t="s">
        <v>79</v>
      </c>
      <c r="J202" s="112">
        <f>IF(I202="SI", G202-H202,G202)</f>
        <v>180</v>
      </c>
      <c r="K202" s="195" t="s">
        <v>282</v>
      </c>
      <c r="L202" s="108">
        <v>2018</v>
      </c>
      <c r="M202" s="108">
        <v>7771</v>
      </c>
      <c r="N202" s="109" t="s">
        <v>219</v>
      </c>
      <c r="O202" s="111" t="s">
        <v>277</v>
      </c>
      <c r="P202" s="109" t="s">
        <v>278</v>
      </c>
      <c r="Q202" s="109" t="s">
        <v>278</v>
      </c>
      <c r="R202" s="108">
        <v>4</v>
      </c>
      <c r="S202" s="111" t="s">
        <v>206</v>
      </c>
      <c r="T202" s="108">
        <v>1010803</v>
      </c>
      <c r="U202" s="108">
        <v>800</v>
      </c>
      <c r="V202" s="108">
        <v>10532</v>
      </c>
      <c r="W202" s="108">
        <v>1</v>
      </c>
      <c r="X202" s="113">
        <v>2018</v>
      </c>
      <c r="Y202" s="113">
        <v>589</v>
      </c>
      <c r="Z202" s="113">
        <v>0</v>
      </c>
      <c r="AA202" s="114" t="s">
        <v>80</v>
      </c>
      <c r="AB202" s="108">
        <v>1835</v>
      </c>
      <c r="AC202" s="109" t="s">
        <v>657</v>
      </c>
      <c r="AD202" s="196" t="s">
        <v>114</v>
      </c>
      <c r="AE202" s="196" t="s">
        <v>657</v>
      </c>
      <c r="AF202" s="197">
        <f>AE202-AD202</f>
        <v>-22</v>
      </c>
      <c r="AG202" s="198">
        <f>IF(AI202="SI", 0,J202)</f>
        <v>180</v>
      </c>
      <c r="AH202" s="199">
        <f>AG202*AF202</f>
        <v>-3960</v>
      </c>
      <c r="AI202" s="200"/>
    </row>
    <row r="203" spans="1:35" ht="36" x14ac:dyDescent="0.25">
      <c r="A203" s="108">
        <v>2018</v>
      </c>
      <c r="B203" s="108">
        <v>1094</v>
      </c>
      <c r="C203" s="109" t="s">
        <v>657</v>
      </c>
      <c r="D203" s="194" t="s">
        <v>662</v>
      </c>
      <c r="E203" s="109" t="s">
        <v>108</v>
      </c>
      <c r="F203" s="201" t="s">
        <v>215</v>
      </c>
      <c r="G203" s="112">
        <v>6273.65</v>
      </c>
      <c r="H203" s="112">
        <v>241.29</v>
      </c>
      <c r="I203" s="143" t="s">
        <v>79</v>
      </c>
      <c r="J203" s="112">
        <f>IF(I203="SI", G203-H203,G203)</f>
        <v>6032.36</v>
      </c>
      <c r="K203" s="195" t="s">
        <v>216</v>
      </c>
      <c r="L203" s="108">
        <v>2018</v>
      </c>
      <c r="M203" s="108">
        <v>7780</v>
      </c>
      <c r="N203" s="109" t="s">
        <v>219</v>
      </c>
      <c r="O203" s="111" t="s">
        <v>217</v>
      </c>
      <c r="P203" s="109" t="s">
        <v>218</v>
      </c>
      <c r="Q203" s="109" t="s">
        <v>218</v>
      </c>
      <c r="R203" s="108">
        <v>4</v>
      </c>
      <c r="S203" s="111" t="s">
        <v>206</v>
      </c>
      <c r="T203" s="108">
        <v>1040503</v>
      </c>
      <c r="U203" s="108">
        <v>1900</v>
      </c>
      <c r="V203" s="108">
        <v>1429</v>
      </c>
      <c r="W203" s="108">
        <v>1</v>
      </c>
      <c r="X203" s="113">
        <v>2018</v>
      </c>
      <c r="Y203" s="113">
        <v>355</v>
      </c>
      <c r="Z203" s="113">
        <v>0</v>
      </c>
      <c r="AA203" s="114" t="s">
        <v>80</v>
      </c>
      <c r="AB203" s="108">
        <v>1836</v>
      </c>
      <c r="AC203" s="109" t="s">
        <v>657</v>
      </c>
      <c r="AD203" s="196" t="s">
        <v>663</v>
      </c>
      <c r="AE203" s="196" t="s">
        <v>657</v>
      </c>
      <c r="AF203" s="197">
        <f>AE203-AD203</f>
        <v>-29</v>
      </c>
      <c r="AG203" s="198">
        <f>IF(AI203="SI", 0,J203)</f>
        <v>6032.36</v>
      </c>
      <c r="AH203" s="199">
        <f>AG203*AF203</f>
        <v>-174938.44</v>
      </c>
      <c r="AI203" s="200"/>
    </row>
    <row r="204" spans="1:35" ht="108" x14ac:dyDescent="0.25">
      <c r="A204" s="108">
        <v>2018</v>
      </c>
      <c r="B204" s="108">
        <v>1095</v>
      </c>
      <c r="C204" s="109" t="s">
        <v>321</v>
      </c>
      <c r="D204" s="194" t="s">
        <v>664</v>
      </c>
      <c r="E204" s="109" t="s">
        <v>108</v>
      </c>
      <c r="F204" s="201" t="s">
        <v>462</v>
      </c>
      <c r="G204" s="112">
        <v>24884.959999999999</v>
      </c>
      <c r="H204" s="112">
        <v>1185</v>
      </c>
      <c r="I204" s="143" t="s">
        <v>79</v>
      </c>
      <c r="J204" s="112">
        <f>IF(I204="SI", G204-H204,G204)</f>
        <v>23699.96</v>
      </c>
      <c r="K204" s="195" t="s">
        <v>80</v>
      </c>
      <c r="L204" s="108">
        <v>2018</v>
      </c>
      <c r="M204" s="108">
        <v>7723</v>
      </c>
      <c r="N204" s="109" t="s">
        <v>632</v>
      </c>
      <c r="O204" s="111" t="s">
        <v>463</v>
      </c>
      <c r="P204" s="109" t="s">
        <v>464</v>
      </c>
      <c r="Q204" s="109" t="s">
        <v>464</v>
      </c>
      <c r="R204" s="108">
        <v>4</v>
      </c>
      <c r="S204" s="111" t="s">
        <v>206</v>
      </c>
      <c r="T204" s="108">
        <v>1040503</v>
      </c>
      <c r="U204" s="108">
        <v>1900</v>
      </c>
      <c r="V204" s="108">
        <v>1428</v>
      </c>
      <c r="W204" s="108">
        <v>1</v>
      </c>
      <c r="X204" s="113">
        <v>2018</v>
      </c>
      <c r="Y204" s="113">
        <v>222</v>
      </c>
      <c r="Z204" s="113">
        <v>0</v>
      </c>
      <c r="AA204" s="114" t="s">
        <v>321</v>
      </c>
      <c r="AB204" s="108">
        <v>1838</v>
      </c>
      <c r="AC204" s="109" t="s">
        <v>488</v>
      </c>
      <c r="AD204" s="196" t="s">
        <v>114</v>
      </c>
      <c r="AE204" s="196" t="s">
        <v>488</v>
      </c>
      <c r="AF204" s="197">
        <f>AE204-AD204</f>
        <v>-11</v>
      </c>
      <c r="AG204" s="198">
        <f>IF(AI204="SI", 0,J204)</f>
        <v>23699.96</v>
      </c>
      <c r="AH204" s="199">
        <f>AG204*AF204</f>
        <v>-260699.56</v>
      </c>
      <c r="AI204" s="200"/>
    </row>
    <row r="205" spans="1:35" x14ac:dyDescent="0.25">
      <c r="A205" s="108">
        <v>2018</v>
      </c>
      <c r="B205" s="108">
        <v>1096</v>
      </c>
      <c r="C205" s="109" t="s">
        <v>184</v>
      </c>
      <c r="D205" s="194" t="s">
        <v>665</v>
      </c>
      <c r="E205" s="109" t="s">
        <v>632</v>
      </c>
      <c r="F205" s="201" t="s">
        <v>666</v>
      </c>
      <c r="G205" s="112">
        <v>70.81</v>
      </c>
      <c r="H205" s="112">
        <v>12.77</v>
      </c>
      <c r="I205" s="143" t="s">
        <v>79</v>
      </c>
      <c r="J205" s="112">
        <f>IF(I205="SI", G205-H205,G205)</f>
        <v>58.040000000000006</v>
      </c>
      <c r="K205" s="195" t="s">
        <v>667</v>
      </c>
      <c r="L205" s="108">
        <v>2018</v>
      </c>
      <c r="M205" s="108">
        <v>7975</v>
      </c>
      <c r="N205" s="109" t="s">
        <v>505</v>
      </c>
      <c r="O205" s="111" t="s">
        <v>483</v>
      </c>
      <c r="P205" s="109" t="s">
        <v>484</v>
      </c>
      <c r="Q205" s="109" t="s">
        <v>484</v>
      </c>
      <c r="R205" s="108">
        <v>1</v>
      </c>
      <c r="S205" s="111" t="s">
        <v>84</v>
      </c>
      <c r="T205" s="108">
        <v>1010803</v>
      </c>
      <c r="U205" s="108">
        <v>800</v>
      </c>
      <c r="V205" s="108">
        <v>1043</v>
      </c>
      <c r="W205" s="108">
        <v>3</v>
      </c>
      <c r="X205" s="113">
        <v>2018</v>
      </c>
      <c r="Y205" s="113">
        <v>143</v>
      </c>
      <c r="Z205" s="113">
        <v>0</v>
      </c>
      <c r="AA205" s="114" t="s">
        <v>80</v>
      </c>
      <c r="AB205" s="108">
        <v>1839</v>
      </c>
      <c r="AC205" s="109" t="s">
        <v>184</v>
      </c>
      <c r="AD205" s="196" t="s">
        <v>668</v>
      </c>
      <c r="AE205" s="196" t="s">
        <v>184</v>
      </c>
      <c r="AF205" s="197">
        <f>AE205-AD205</f>
        <v>-71</v>
      </c>
      <c r="AG205" s="198">
        <f>IF(AI205="SI", 0,J205)</f>
        <v>58.040000000000006</v>
      </c>
      <c r="AH205" s="199">
        <f>AG205*AF205</f>
        <v>-4120.84</v>
      </c>
      <c r="AI205" s="200"/>
    </row>
    <row r="206" spans="1:35" x14ac:dyDescent="0.25">
      <c r="A206" s="108">
        <v>2018</v>
      </c>
      <c r="B206" s="108">
        <v>1097</v>
      </c>
      <c r="C206" s="109" t="s">
        <v>184</v>
      </c>
      <c r="D206" s="194" t="s">
        <v>669</v>
      </c>
      <c r="E206" s="109" t="s">
        <v>632</v>
      </c>
      <c r="F206" s="201" t="s">
        <v>666</v>
      </c>
      <c r="G206" s="112">
        <v>47.58</v>
      </c>
      <c r="H206" s="112">
        <v>8.58</v>
      </c>
      <c r="I206" s="143" t="s">
        <v>79</v>
      </c>
      <c r="J206" s="112">
        <f>IF(I206="SI", G206-H206,G206)</f>
        <v>39</v>
      </c>
      <c r="K206" s="195" t="s">
        <v>667</v>
      </c>
      <c r="L206" s="108">
        <v>2018</v>
      </c>
      <c r="M206" s="108">
        <v>7966</v>
      </c>
      <c r="N206" s="109" t="s">
        <v>505</v>
      </c>
      <c r="O206" s="111" t="s">
        <v>483</v>
      </c>
      <c r="P206" s="109" t="s">
        <v>484</v>
      </c>
      <c r="Q206" s="109" t="s">
        <v>484</v>
      </c>
      <c r="R206" s="108">
        <v>1</v>
      </c>
      <c r="S206" s="111" t="s">
        <v>84</v>
      </c>
      <c r="T206" s="108">
        <v>1010503</v>
      </c>
      <c r="U206" s="108">
        <v>470</v>
      </c>
      <c r="V206" s="108">
        <v>1156</v>
      </c>
      <c r="W206" s="108">
        <v>2</v>
      </c>
      <c r="X206" s="113">
        <v>2018</v>
      </c>
      <c r="Y206" s="113">
        <v>142</v>
      </c>
      <c r="Z206" s="113">
        <v>0</v>
      </c>
      <c r="AA206" s="114" t="s">
        <v>80</v>
      </c>
      <c r="AB206" s="108">
        <v>1840</v>
      </c>
      <c r="AC206" s="109" t="s">
        <v>184</v>
      </c>
      <c r="AD206" s="196" t="s">
        <v>668</v>
      </c>
      <c r="AE206" s="196" t="s">
        <v>184</v>
      </c>
      <c r="AF206" s="197">
        <f>AE206-AD206</f>
        <v>-71</v>
      </c>
      <c r="AG206" s="198">
        <f>IF(AI206="SI", 0,J206)</f>
        <v>39</v>
      </c>
      <c r="AH206" s="199">
        <f>AG206*AF206</f>
        <v>-2769</v>
      </c>
      <c r="AI206" s="200"/>
    </row>
    <row r="207" spans="1:35" x14ac:dyDescent="0.25">
      <c r="A207" s="108">
        <v>2018</v>
      </c>
      <c r="B207" s="108">
        <v>1098</v>
      </c>
      <c r="C207" s="109" t="s">
        <v>184</v>
      </c>
      <c r="D207" s="194" t="s">
        <v>670</v>
      </c>
      <c r="E207" s="109" t="s">
        <v>632</v>
      </c>
      <c r="F207" s="201" t="s">
        <v>666</v>
      </c>
      <c r="G207" s="112">
        <v>47.58</v>
      </c>
      <c r="H207" s="112">
        <v>8.58</v>
      </c>
      <c r="I207" s="143" t="s">
        <v>79</v>
      </c>
      <c r="J207" s="112">
        <f>IF(I207="SI", G207-H207,G207)</f>
        <v>39</v>
      </c>
      <c r="K207" s="195" t="s">
        <v>667</v>
      </c>
      <c r="L207" s="108">
        <v>2018</v>
      </c>
      <c r="M207" s="108">
        <v>7974</v>
      </c>
      <c r="N207" s="109" t="s">
        <v>505</v>
      </c>
      <c r="O207" s="111" t="s">
        <v>483</v>
      </c>
      <c r="P207" s="109" t="s">
        <v>484</v>
      </c>
      <c r="Q207" s="109" t="s">
        <v>484</v>
      </c>
      <c r="R207" s="108">
        <v>4</v>
      </c>
      <c r="S207" s="111" t="s">
        <v>206</v>
      </c>
      <c r="T207" s="108">
        <v>1040203</v>
      </c>
      <c r="U207" s="108">
        <v>1570</v>
      </c>
      <c r="V207" s="108">
        <v>1366</v>
      </c>
      <c r="W207" s="108">
        <v>3</v>
      </c>
      <c r="X207" s="113">
        <v>2018</v>
      </c>
      <c r="Y207" s="113">
        <v>145</v>
      </c>
      <c r="Z207" s="113">
        <v>0</v>
      </c>
      <c r="AA207" s="114" t="s">
        <v>80</v>
      </c>
      <c r="AB207" s="108">
        <v>1841</v>
      </c>
      <c r="AC207" s="109" t="s">
        <v>184</v>
      </c>
      <c r="AD207" s="196" t="s">
        <v>668</v>
      </c>
      <c r="AE207" s="196" t="s">
        <v>184</v>
      </c>
      <c r="AF207" s="197">
        <f>AE207-AD207</f>
        <v>-71</v>
      </c>
      <c r="AG207" s="198">
        <f>IF(AI207="SI", 0,J207)</f>
        <v>39</v>
      </c>
      <c r="AH207" s="199">
        <f>AG207*AF207</f>
        <v>-2769</v>
      </c>
      <c r="AI207" s="200"/>
    </row>
    <row r="208" spans="1:35" x14ac:dyDescent="0.25">
      <c r="A208" s="108">
        <v>2018</v>
      </c>
      <c r="B208" s="108">
        <v>1099</v>
      </c>
      <c r="C208" s="109" t="s">
        <v>184</v>
      </c>
      <c r="D208" s="194" t="s">
        <v>671</v>
      </c>
      <c r="E208" s="109" t="s">
        <v>632</v>
      </c>
      <c r="F208" s="201" t="s">
        <v>666</v>
      </c>
      <c r="G208" s="112">
        <v>41.65</v>
      </c>
      <c r="H208" s="112">
        <v>7.51</v>
      </c>
      <c r="I208" s="143" t="s">
        <v>79</v>
      </c>
      <c r="J208" s="112">
        <f>IF(I208="SI", G208-H208,G208)</f>
        <v>34.14</v>
      </c>
      <c r="K208" s="195" t="s">
        <v>667</v>
      </c>
      <c r="L208" s="108">
        <v>2018</v>
      </c>
      <c r="M208" s="108">
        <v>7980</v>
      </c>
      <c r="N208" s="109" t="s">
        <v>505</v>
      </c>
      <c r="O208" s="111" t="s">
        <v>483</v>
      </c>
      <c r="P208" s="109" t="s">
        <v>484</v>
      </c>
      <c r="Q208" s="109" t="s">
        <v>484</v>
      </c>
      <c r="R208" s="108">
        <v>4</v>
      </c>
      <c r="S208" s="111" t="s">
        <v>206</v>
      </c>
      <c r="T208" s="108">
        <v>1040203</v>
      </c>
      <c r="U208" s="108">
        <v>1570</v>
      </c>
      <c r="V208" s="108">
        <v>1366</v>
      </c>
      <c r="W208" s="108">
        <v>3</v>
      </c>
      <c r="X208" s="113">
        <v>2018</v>
      </c>
      <c r="Y208" s="113">
        <v>145</v>
      </c>
      <c r="Z208" s="113">
        <v>0</v>
      </c>
      <c r="AA208" s="114" t="s">
        <v>80</v>
      </c>
      <c r="AB208" s="108">
        <v>1842</v>
      </c>
      <c r="AC208" s="109" t="s">
        <v>184</v>
      </c>
      <c r="AD208" s="196" t="s">
        <v>668</v>
      </c>
      <c r="AE208" s="196" t="s">
        <v>184</v>
      </c>
      <c r="AF208" s="197">
        <f>AE208-AD208</f>
        <v>-71</v>
      </c>
      <c r="AG208" s="198">
        <f>IF(AI208="SI", 0,J208)</f>
        <v>34.14</v>
      </c>
      <c r="AH208" s="199">
        <f>AG208*AF208</f>
        <v>-2423.94</v>
      </c>
      <c r="AI208" s="200"/>
    </row>
    <row r="209" spans="1:35" x14ac:dyDescent="0.25">
      <c r="A209" s="108">
        <v>2018</v>
      </c>
      <c r="B209" s="108">
        <v>1100</v>
      </c>
      <c r="C209" s="109" t="s">
        <v>184</v>
      </c>
      <c r="D209" s="194" t="s">
        <v>672</v>
      </c>
      <c r="E209" s="109" t="s">
        <v>632</v>
      </c>
      <c r="F209" s="201" t="s">
        <v>666</v>
      </c>
      <c r="G209" s="112">
        <v>167.79</v>
      </c>
      <c r="H209" s="112">
        <v>30.26</v>
      </c>
      <c r="I209" s="143" t="s">
        <v>79</v>
      </c>
      <c r="J209" s="112">
        <f>IF(I209="SI", G209-H209,G209)</f>
        <v>137.53</v>
      </c>
      <c r="K209" s="195" t="s">
        <v>667</v>
      </c>
      <c r="L209" s="108">
        <v>2018</v>
      </c>
      <c r="M209" s="108">
        <v>7976</v>
      </c>
      <c r="N209" s="109" t="s">
        <v>505</v>
      </c>
      <c r="O209" s="111" t="s">
        <v>483</v>
      </c>
      <c r="P209" s="109" t="s">
        <v>484</v>
      </c>
      <c r="Q209" s="109" t="s">
        <v>484</v>
      </c>
      <c r="R209" s="108">
        <v>1</v>
      </c>
      <c r="S209" s="111" t="s">
        <v>84</v>
      </c>
      <c r="T209" s="108">
        <v>1010803</v>
      </c>
      <c r="U209" s="108">
        <v>800</v>
      </c>
      <c r="V209" s="108">
        <v>1043</v>
      </c>
      <c r="W209" s="108">
        <v>3</v>
      </c>
      <c r="X209" s="113">
        <v>2018</v>
      </c>
      <c r="Y209" s="113">
        <v>143</v>
      </c>
      <c r="Z209" s="113">
        <v>0</v>
      </c>
      <c r="AA209" s="114" t="s">
        <v>80</v>
      </c>
      <c r="AB209" s="108">
        <v>1843</v>
      </c>
      <c r="AC209" s="109" t="s">
        <v>184</v>
      </c>
      <c r="AD209" s="196" t="s">
        <v>668</v>
      </c>
      <c r="AE209" s="196" t="s">
        <v>184</v>
      </c>
      <c r="AF209" s="197">
        <f>AE209-AD209</f>
        <v>-71</v>
      </c>
      <c r="AG209" s="198">
        <f>IF(AI209="SI", 0,J209)</f>
        <v>137.53</v>
      </c>
      <c r="AH209" s="199">
        <f>AG209*AF209</f>
        <v>-9764.6299999999992</v>
      </c>
      <c r="AI209" s="200"/>
    </row>
    <row r="210" spans="1:35" x14ac:dyDescent="0.25">
      <c r="A210" s="108">
        <v>2018</v>
      </c>
      <c r="B210" s="108">
        <v>1101</v>
      </c>
      <c r="C210" s="109" t="s">
        <v>184</v>
      </c>
      <c r="D210" s="194" t="s">
        <v>673</v>
      </c>
      <c r="E210" s="109" t="s">
        <v>632</v>
      </c>
      <c r="F210" s="201" t="s">
        <v>666</v>
      </c>
      <c r="G210" s="112">
        <v>70.760000000000005</v>
      </c>
      <c r="H210" s="112">
        <v>12.76</v>
      </c>
      <c r="I210" s="143" t="s">
        <v>79</v>
      </c>
      <c r="J210" s="112">
        <f>IF(I210="SI", G210-H210,G210)</f>
        <v>58.000000000000007</v>
      </c>
      <c r="K210" s="195" t="s">
        <v>667</v>
      </c>
      <c r="L210" s="108">
        <v>2018</v>
      </c>
      <c r="M210" s="108">
        <v>7977</v>
      </c>
      <c r="N210" s="109" t="s">
        <v>505</v>
      </c>
      <c r="O210" s="111" t="s">
        <v>483</v>
      </c>
      <c r="P210" s="109" t="s">
        <v>484</v>
      </c>
      <c r="Q210" s="109" t="s">
        <v>484</v>
      </c>
      <c r="R210" s="108">
        <v>4</v>
      </c>
      <c r="S210" s="111" t="s">
        <v>206</v>
      </c>
      <c r="T210" s="108">
        <v>1040203</v>
      </c>
      <c r="U210" s="108">
        <v>1570</v>
      </c>
      <c r="V210" s="108">
        <v>1366</v>
      </c>
      <c r="W210" s="108">
        <v>3</v>
      </c>
      <c r="X210" s="113">
        <v>2018</v>
      </c>
      <c r="Y210" s="113">
        <v>145</v>
      </c>
      <c r="Z210" s="113">
        <v>0</v>
      </c>
      <c r="AA210" s="114" t="s">
        <v>80</v>
      </c>
      <c r="AB210" s="108">
        <v>1844</v>
      </c>
      <c r="AC210" s="109" t="s">
        <v>184</v>
      </c>
      <c r="AD210" s="196" t="s">
        <v>668</v>
      </c>
      <c r="AE210" s="196" t="s">
        <v>184</v>
      </c>
      <c r="AF210" s="197">
        <f>AE210-AD210</f>
        <v>-71</v>
      </c>
      <c r="AG210" s="198">
        <f>IF(AI210="SI", 0,J210)</f>
        <v>58.000000000000007</v>
      </c>
      <c r="AH210" s="199">
        <f>AG210*AF210</f>
        <v>-4118.0000000000009</v>
      </c>
      <c r="AI210" s="200"/>
    </row>
    <row r="211" spans="1:35" x14ac:dyDescent="0.25">
      <c r="A211" s="108">
        <v>2018</v>
      </c>
      <c r="B211" s="108">
        <v>1102</v>
      </c>
      <c r="C211" s="109" t="s">
        <v>184</v>
      </c>
      <c r="D211" s="194" t="s">
        <v>674</v>
      </c>
      <c r="E211" s="109" t="s">
        <v>632</v>
      </c>
      <c r="F211" s="201" t="s">
        <v>666</v>
      </c>
      <c r="G211" s="112">
        <v>101.8</v>
      </c>
      <c r="H211" s="112">
        <v>18.36</v>
      </c>
      <c r="I211" s="143" t="s">
        <v>79</v>
      </c>
      <c r="J211" s="112">
        <f>IF(I211="SI", G211-H211,G211)</f>
        <v>83.44</v>
      </c>
      <c r="K211" s="195" t="s">
        <v>667</v>
      </c>
      <c r="L211" s="108">
        <v>2018</v>
      </c>
      <c r="M211" s="108">
        <v>7978</v>
      </c>
      <c r="N211" s="109" t="s">
        <v>505</v>
      </c>
      <c r="O211" s="111" t="s">
        <v>483</v>
      </c>
      <c r="P211" s="109" t="s">
        <v>484</v>
      </c>
      <c r="Q211" s="109" t="s">
        <v>484</v>
      </c>
      <c r="R211" s="108">
        <v>1</v>
      </c>
      <c r="S211" s="111" t="s">
        <v>84</v>
      </c>
      <c r="T211" s="108">
        <v>1040303</v>
      </c>
      <c r="U211" s="108">
        <v>1680</v>
      </c>
      <c r="V211" s="108">
        <v>1386</v>
      </c>
      <c r="W211" s="108">
        <v>1</v>
      </c>
      <c r="X211" s="113">
        <v>2018</v>
      </c>
      <c r="Y211" s="113">
        <v>146</v>
      </c>
      <c r="Z211" s="113">
        <v>0</v>
      </c>
      <c r="AA211" s="114" t="s">
        <v>80</v>
      </c>
      <c r="AB211" s="108">
        <v>1845</v>
      </c>
      <c r="AC211" s="109" t="s">
        <v>184</v>
      </c>
      <c r="AD211" s="196" t="s">
        <v>668</v>
      </c>
      <c r="AE211" s="196" t="s">
        <v>184</v>
      </c>
      <c r="AF211" s="197">
        <f>AE211-AD211</f>
        <v>-71</v>
      </c>
      <c r="AG211" s="198">
        <f>IF(AI211="SI", 0,J211)</f>
        <v>83.44</v>
      </c>
      <c r="AH211" s="199">
        <f>AG211*AF211</f>
        <v>-5924.24</v>
      </c>
      <c r="AI211" s="200"/>
    </row>
    <row r="212" spans="1:35" x14ac:dyDescent="0.25">
      <c r="A212" s="108">
        <v>2018</v>
      </c>
      <c r="B212" s="108">
        <v>1103</v>
      </c>
      <c r="C212" s="109" t="s">
        <v>184</v>
      </c>
      <c r="D212" s="194" t="s">
        <v>675</v>
      </c>
      <c r="E212" s="109" t="s">
        <v>632</v>
      </c>
      <c r="F212" s="201" t="s">
        <v>666</v>
      </c>
      <c r="G212" s="112">
        <v>150.26</v>
      </c>
      <c r="H212" s="112">
        <v>25.29</v>
      </c>
      <c r="I212" s="143" t="s">
        <v>79</v>
      </c>
      <c r="J212" s="112">
        <f>IF(I212="SI", G212-H212,G212)</f>
        <v>124.97</v>
      </c>
      <c r="K212" s="195" t="s">
        <v>667</v>
      </c>
      <c r="L212" s="108">
        <v>2018</v>
      </c>
      <c r="M212" s="108">
        <v>7983</v>
      </c>
      <c r="N212" s="109" t="s">
        <v>505</v>
      </c>
      <c r="O212" s="111" t="s">
        <v>483</v>
      </c>
      <c r="P212" s="109" t="s">
        <v>484</v>
      </c>
      <c r="Q212" s="109" t="s">
        <v>484</v>
      </c>
      <c r="R212" s="108">
        <v>4</v>
      </c>
      <c r="S212" s="111" t="s">
        <v>206</v>
      </c>
      <c r="T212" s="108">
        <v>1050103</v>
      </c>
      <c r="U212" s="108">
        <v>2010</v>
      </c>
      <c r="V212" s="108">
        <v>1476</v>
      </c>
      <c r="W212" s="108">
        <v>4</v>
      </c>
      <c r="X212" s="113">
        <v>2018</v>
      </c>
      <c r="Y212" s="113">
        <v>147</v>
      </c>
      <c r="Z212" s="113">
        <v>0</v>
      </c>
      <c r="AA212" s="114" t="s">
        <v>80</v>
      </c>
      <c r="AB212" s="108">
        <v>1846</v>
      </c>
      <c r="AC212" s="109" t="s">
        <v>184</v>
      </c>
      <c r="AD212" s="196" t="s">
        <v>668</v>
      </c>
      <c r="AE212" s="196" t="s">
        <v>184</v>
      </c>
      <c r="AF212" s="197">
        <f>AE212-AD212</f>
        <v>-71</v>
      </c>
      <c r="AG212" s="198">
        <f>IF(AI212="SI", 0,J212)</f>
        <v>124.97</v>
      </c>
      <c r="AH212" s="199">
        <f>AG212*AF212</f>
        <v>-8872.8700000000008</v>
      </c>
      <c r="AI212" s="200"/>
    </row>
    <row r="213" spans="1:35" x14ac:dyDescent="0.25">
      <c r="A213" s="108">
        <v>2018</v>
      </c>
      <c r="B213" s="108">
        <v>1104</v>
      </c>
      <c r="C213" s="109" t="s">
        <v>184</v>
      </c>
      <c r="D213" s="194" t="s">
        <v>676</v>
      </c>
      <c r="E213" s="109" t="s">
        <v>632</v>
      </c>
      <c r="F213" s="201" t="s">
        <v>666</v>
      </c>
      <c r="G213" s="112">
        <v>198.93</v>
      </c>
      <c r="H213" s="112">
        <v>35.869999999999997</v>
      </c>
      <c r="I213" s="143" t="s">
        <v>79</v>
      </c>
      <c r="J213" s="112">
        <f>IF(I213="SI", G213-H213,G213)</f>
        <v>163.06</v>
      </c>
      <c r="K213" s="195" t="s">
        <v>667</v>
      </c>
      <c r="L213" s="108">
        <v>2018</v>
      </c>
      <c r="M213" s="108">
        <v>7971</v>
      </c>
      <c r="N213" s="109" t="s">
        <v>505</v>
      </c>
      <c r="O213" s="111" t="s">
        <v>483</v>
      </c>
      <c r="P213" s="109" t="s">
        <v>484</v>
      </c>
      <c r="Q213" s="109" t="s">
        <v>484</v>
      </c>
      <c r="R213" s="108">
        <v>1</v>
      </c>
      <c r="S213" s="111" t="s">
        <v>84</v>
      </c>
      <c r="T213" s="108">
        <v>1010803</v>
      </c>
      <c r="U213" s="108">
        <v>800</v>
      </c>
      <c r="V213" s="108">
        <v>1043</v>
      </c>
      <c r="W213" s="108">
        <v>3</v>
      </c>
      <c r="X213" s="113">
        <v>2018</v>
      </c>
      <c r="Y213" s="113">
        <v>143</v>
      </c>
      <c r="Z213" s="113">
        <v>0</v>
      </c>
      <c r="AA213" s="114" t="s">
        <v>80</v>
      </c>
      <c r="AB213" s="108">
        <v>1847</v>
      </c>
      <c r="AC213" s="109" t="s">
        <v>184</v>
      </c>
      <c r="AD213" s="196" t="s">
        <v>668</v>
      </c>
      <c r="AE213" s="196" t="s">
        <v>184</v>
      </c>
      <c r="AF213" s="197">
        <f>AE213-AD213</f>
        <v>-71</v>
      </c>
      <c r="AG213" s="198">
        <f>IF(AI213="SI", 0,J213)</f>
        <v>163.06</v>
      </c>
      <c r="AH213" s="199">
        <f>AG213*AF213</f>
        <v>-11577.26</v>
      </c>
      <c r="AI213" s="200"/>
    </row>
    <row r="214" spans="1:35" x14ac:dyDescent="0.25">
      <c r="A214" s="108">
        <v>2018</v>
      </c>
      <c r="B214" s="108">
        <v>1105</v>
      </c>
      <c r="C214" s="109" t="s">
        <v>184</v>
      </c>
      <c r="D214" s="194" t="s">
        <v>677</v>
      </c>
      <c r="E214" s="109" t="s">
        <v>632</v>
      </c>
      <c r="F214" s="201" t="s">
        <v>666</v>
      </c>
      <c r="G214" s="112">
        <v>47.58</v>
      </c>
      <c r="H214" s="112">
        <v>8.58</v>
      </c>
      <c r="I214" s="143" t="s">
        <v>79</v>
      </c>
      <c r="J214" s="112">
        <f>IF(I214="SI", G214-H214,G214)</f>
        <v>39</v>
      </c>
      <c r="K214" s="195" t="s">
        <v>667</v>
      </c>
      <c r="L214" s="108">
        <v>2018</v>
      </c>
      <c r="M214" s="108">
        <v>7970</v>
      </c>
      <c r="N214" s="109" t="s">
        <v>505</v>
      </c>
      <c r="O214" s="111" t="s">
        <v>483</v>
      </c>
      <c r="P214" s="109" t="s">
        <v>484</v>
      </c>
      <c r="Q214" s="109" t="s">
        <v>484</v>
      </c>
      <c r="R214" s="108">
        <v>1</v>
      </c>
      <c r="S214" s="111" t="s">
        <v>84</v>
      </c>
      <c r="T214" s="108">
        <v>1010503</v>
      </c>
      <c r="U214" s="108">
        <v>470</v>
      </c>
      <c r="V214" s="108">
        <v>1156</v>
      </c>
      <c r="W214" s="108">
        <v>2</v>
      </c>
      <c r="X214" s="113">
        <v>2018</v>
      </c>
      <c r="Y214" s="113">
        <v>142</v>
      </c>
      <c r="Z214" s="113">
        <v>0</v>
      </c>
      <c r="AA214" s="114" t="s">
        <v>80</v>
      </c>
      <c r="AB214" s="108">
        <v>1848</v>
      </c>
      <c r="AC214" s="109" t="s">
        <v>184</v>
      </c>
      <c r="AD214" s="196" t="s">
        <v>668</v>
      </c>
      <c r="AE214" s="196" t="s">
        <v>184</v>
      </c>
      <c r="AF214" s="197">
        <f>AE214-AD214</f>
        <v>-71</v>
      </c>
      <c r="AG214" s="198">
        <f>IF(AI214="SI", 0,J214)</f>
        <v>39</v>
      </c>
      <c r="AH214" s="199">
        <f>AG214*AF214</f>
        <v>-2769</v>
      </c>
      <c r="AI214" s="200"/>
    </row>
    <row r="215" spans="1:35" x14ac:dyDescent="0.25">
      <c r="A215" s="108">
        <v>2018</v>
      </c>
      <c r="B215" s="108">
        <v>1106</v>
      </c>
      <c r="C215" s="109" t="s">
        <v>184</v>
      </c>
      <c r="D215" s="194" t="s">
        <v>678</v>
      </c>
      <c r="E215" s="109" t="s">
        <v>632</v>
      </c>
      <c r="F215" s="201" t="s">
        <v>666</v>
      </c>
      <c r="G215" s="112">
        <v>54.74</v>
      </c>
      <c r="H215" s="112">
        <v>9.8699999999999992</v>
      </c>
      <c r="I215" s="143" t="s">
        <v>79</v>
      </c>
      <c r="J215" s="112">
        <f>IF(I215="SI", G215-H215,G215)</f>
        <v>44.870000000000005</v>
      </c>
      <c r="K215" s="195" t="s">
        <v>667</v>
      </c>
      <c r="L215" s="108">
        <v>2018</v>
      </c>
      <c r="M215" s="108">
        <v>7968</v>
      </c>
      <c r="N215" s="109" t="s">
        <v>505</v>
      </c>
      <c r="O215" s="111" t="s">
        <v>483</v>
      </c>
      <c r="P215" s="109" t="s">
        <v>484</v>
      </c>
      <c r="Q215" s="109" t="s">
        <v>484</v>
      </c>
      <c r="R215" s="108">
        <v>1</v>
      </c>
      <c r="S215" s="111" t="s">
        <v>84</v>
      </c>
      <c r="T215" s="108">
        <v>1040303</v>
      </c>
      <c r="U215" s="108">
        <v>1680</v>
      </c>
      <c r="V215" s="108">
        <v>1386</v>
      </c>
      <c r="W215" s="108">
        <v>1</v>
      </c>
      <c r="X215" s="113">
        <v>2018</v>
      </c>
      <c r="Y215" s="113">
        <v>146</v>
      </c>
      <c r="Z215" s="113">
        <v>0</v>
      </c>
      <c r="AA215" s="114" t="s">
        <v>80</v>
      </c>
      <c r="AB215" s="108">
        <v>1849</v>
      </c>
      <c r="AC215" s="109" t="s">
        <v>184</v>
      </c>
      <c r="AD215" s="196" t="s">
        <v>668</v>
      </c>
      <c r="AE215" s="196" t="s">
        <v>184</v>
      </c>
      <c r="AF215" s="197">
        <f>AE215-AD215</f>
        <v>-71</v>
      </c>
      <c r="AG215" s="198">
        <f>IF(AI215="SI", 0,J215)</f>
        <v>44.870000000000005</v>
      </c>
      <c r="AH215" s="199">
        <f>AG215*AF215</f>
        <v>-3185.7700000000004</v>
      </c>
      <c r="AI215" s="200"/>
    </row>
    <row r="216" spans="1:35" x14ac:dyDescent="0.25">
      <c r="A216" s="108">
        <v>2018</v>
      </c>
      <c r="B216" s="108">
        <v>1107</v>
      </c>
      <c r="C216" s="109" t="s">
        <v>184</v>
      </c>
      <c r="D216" s="194" t="s">
        <v>679</v>
      </c>
      <c r="E216" s="109" t="s">
        <v>632</v>
      </c>
      <c r="F216" s="201" t="s">
        <v>666</v>
      </c>
      <c r="G216" s="112">
        <v>143.69</v>
      </c>
      <c r="H216" s="112">
        <v>25.91</v>
      </c>
      <c r="I216" s="143" t="s">
        <v>79</v>
      </c>
      <c r="J216" s="112">
        <f>IF(I216="SI", G216-H216,G216)</f>
        <v>117.78</v>
      </c>
      <c r="K216" s="195" t="s">
        <v>667</v>
      </c>
      <c r="L216" s="108">
        <v>2018</v>
      </c>
      <c r="M216" s="108">
        <v>7984</v>
      </c>
      <c r="N216" s="109" t="s">
        <v>505</v>
      </c>
      <c r="O216" s="111" t="s">
        <v>483</v>
      </c>
      <c r="P216" s="109" t="s">
        <v>484</v>
      </c>
      <c r="Q216" s="109" t="s">
        <v>484</v>
      </c>
      <c r="R216" s="108">
        <v>1</v>
      </c>
      <c r="S216" s="111" t="s">
        <v>84</v>
      </c>
      <c r="T216" s="108">
        <v>1010803</v>
      </c>
      <c r="U216" s="108">
        <v>800</v>
      </c>
      <c r="V216" s="108">
        <v>1043</v>
      </c>
      <c r="W216" s="108">
        <v>3</v>
      </c>
      <c r="X216" s="113">
        <v>2018</v>
      </c>
      <c r="Y216" s="113">
        <v>143</v>
      </c>
      <c r="Z216" s="113">
        <v>0</v>
      </c>
      <c r="AA216" s="114" t="s">
        <v>80</v>
      </c>
      <c r="AB216" s="108">
        <v>1850</v>
      </c>
      <c r="AC216" s="109" t="s">
        <v>184</v>
      </c>
      <c r="AD216" s="196" t="s">
        <v>668</v>
      </c>
      <c r="AE216" s="196" t="s">
        <v>184</v>
      </c>
      <c r="AF216" s="197">
        <f>AE216-AD216</f>
        <v>-71</v>
      </c>
      <c r="AG216" s="198">
        <f>IF(AI216="SI", 0,J216)</f>
        <v>117.78</v>
      </c>
      <c r="AH216" s="199">
        <f>AG216*AF216</f>
        <v>-8362.3799999999992</v>
      </c>
      <c r="AI216" s="200"/>
    </row>
    <row r="217" spans="1:35" x14ac:dyDescent="0.25">
      <c r="A217" s="108">
        <v>2018</v>
      </c>
      <c r="B217" s="108">
        <v>1108</v>
      </c>
      <c r="C217" s="109" t="s">
        <v>184</v>
      </c>
      <c r="D217" s="194" t="s">
        <v>680</v>
      </c>
      <c r="E217" s="109" t="s">
        <v>632</v>
      </c>
      <c r="F217" s="201" t="s">
        <v>666</v>
      </c>
      <c r="G217" s="112">
        <v>48.84</v>
      </c>
      <c r="H217" s="112">
        <v>8.81</v>
      </c>
      <c r="I217" s="143" t="s">
        <v>79</v>
      </c>
      <c r="J217" s="112">
        <f>IF(I217="SI", G217-H217,G217)</f>
        <v>40.03</v>
      </c>
      <c r="K217" s="195" t="s">
        <v>667</v>
      </c>
      <c r="L217" s="108">
        <v>2018</v>
      </c>
      <c r="M217" s="108">
        <v>7965</v>
      </c>
      <c r="N217" s="109" t="s">
        <v>505</v>
      </c>
      <c r="O217" s="111" t="s">
        <v>483</v>
      </c>
      <c r="P217" s="109" t="s">
        <v>484</v>
      </c>
      <c r="Q217" s="109" t="s">
        <v>484</v>
      </c>
      <c r="R217" s="108">
        <v>1</v>
      </c>
      <c r="S217" s="111" t="s">
        <v>84</v>
      </c>
      <c r="T217" s="108">
        <v>1040103</v>
      </c>
      <c r="U217" s="108">
        <v>1460</v>
      </c>
      <c r="V217" s="108">
        <v>1346</v>
      </c>
      <c r="W217" s="108">
        <v>2</v>
      </c>
      <c r="X217" s="113">
        <v>2018</v>
      </c>
      <c r="Y217" s="113">
        <v>144</v>
      </c>
      <c r="Z217" s="113">
        <v>0</v>
      </c>
      <c r="AA217" s="114" t="s">
        <v>80</v>
      </c>
      <c r="AB217" s="108">
        <v>1851</v>
      </c>
      <c r="AC217" s="109" t="s">
        <v>184</v>
      </c>
      <c r="AD217" s="196" t="s">
        <v>668</v>
      </c>
      <c r="AE217" s="196" t="s">
        <v>184</v>
      </c>
      <c r="AF217" s="197">
        <f>AE217-AD217</f>
        <v>-71</v>
      </c>
      <c r="AG217" s="198">
        <f>IF(AI217="SI", 0,J217)</f>
        <v>40.03</v>
      </c>
      <c r="AH217" s="199">
        <f>AG217*AF217</f>
        <v>-2842.13</v>
      </c>
      <c r="AI217" s="200"/>
    </row>
    <row r="218" spans="1:35" x14ac:dyDescent="0.25">
      <c r="A218" s="108">
        <v>2018</v>
      </c>
      <c r="B218" s="108">
        <v>1109</v>
      </c>
      <c r="C218" s="109" t="s">
        <v>184</v>
      </c>
      <c r="D218" s="194" t="s">
        <v>681</v>
      </c>
      <c r="E218" s="109" t="s">
        <v>632</v>
      </c>
      <c r="F218" s="201" t="s">
        <v>666</v>
      </c>
      <c r="G218" s="112">
        <v>101.8</v>
      </c>
      <c r="H218" s="112">
        <v>18.36</v>
      </c>
      <c r="I218" s="143" t="s">
        <v>79</v>
      </c>
      <c r="J218" s="112">
        <f>IF(I218="SI", G218-H218,G218)</f>
        <v>83.44</v>
      </c>
      <c r="K218" s="195" t="s">
        <v>667</v>
      </c>
      <c r="L218" s="108">
        <v>2018</v>
      </c>
      <c r="M218" s="108">
        <v>7973</v>
      </c>
      <c r="N218" s="109" t="s">
        <v>505</v>
      </c>
      <c r="O218" s="111" t="s">
        <v>483</v>
      </c>
      <c r="P218" s="109" t="s">
        <v>484</v>
      </c>
      <c r="Q218" s="109" t="s">
        <v>484</v>
      </c>
      <c r="R218" s="108">
        <v>1</v>
      </c>
      <c r="S218" s="111" t="s">
        <v>84</v>
      </c>
      <c r="T218" s="108">
        <v>1040103</v>
      </c>
      <c r="U218" s="108">
        <v>1460</v>
      </c>
      <c r="V218" s="108">
        <v>1346</v>
      </c>
      <c r="W218" s="108">
        <v>2</v>
      </c>
      <c r="X218" s="113">
        <v>2018</v>
      </c>
      <c r="Y218" s="113">
        <v>144</v>
      </c>
      <c r="Z218" s="113">
        <v>0</v>
      </c>
      <c r="AA218" s="114" t="s">
        <v>80</v>
      </c>
      <c r="AB218" s="108">
        <v>1852</v>
      </c>
      <c r="AC218" s="109" t="s">
        <v>184</v>
      </c>
      <c r="AD218" s="196" t="s">
        <v>668</v>
      </c>
      <c r="AE218" s="196" t="s">
        <v>184</v>
      </c>
      <c r="AF218" s="197">
        <f>AE218-AD218</f>
        <v>-71</v>
      </c>
      <c r="AG218" s="198">
        <f>IF(AI218="SI", 0,J218)</f>
        <v>83.44</v>
      </c>
      <c r="AH218" s="199">
        <f>AG218*AF218</f>
        <v>-5924.24</v>
      </c>
      <c r="AI218" s="200"/>
    </row>
    <row r="219" spans="1:35" x14ac:dyDescent="0.25">
      <c r="A219" s="108">
        <v>2018</v>
      </c>
      <c r="B219" s="108">
        <v>1110</v>
      </c>
      <c r="C219" s="109" t="s">
        <v>184</v>
      </c>
      <c r="D219" s="194" t="s">
        <v>682</v>
      </c>
      <c r="E219" s="109" t="s">
        <v>632</v>
      </c>
      <c r="F219" s="201" t="s">
        <v>666</v>
      </c>
      <c r="G219" s="112">
        <v>128.38</v>
      </c>
      <c r="H219" s="112">
        <v>21.35</v>
      </c>
      <c r="I219" s="143" t="s">
        <v>79</v>
      </c>
      <c r="J219" s="112">
        <f>IF(I219="SI", G219-H219,G219)</f>
        <v>107.03</v>
      </c>
      <c r="K219" s="195" t="s">
        <v>667</v>
      </c>
      <c r="L219" s="108">
        <v>2018</v>
      </c>
      <c r="M219" s="108">
        <v>7982</v>
      </c>
      <c r="N219" s="109" t="s">
        <v>505</v>
      </c>
      <c r="O219" s="111" t="s">
        <v>483</v>
      </c>
      <c r="P219" s="109" t="s">
        <v>484</v>
      </c>
      <c r="Q219" s="109" t="s">
        <v>484</v>
      </c>
      <c r="R219" s="108">
        <v>1</v>
      </c>
      <c r="S219" s="111" t="s">
        <v>84</v>
      </c>
      <c r="T219" s="108">
        <v>1010803</v>
      </c>
      <c r="U219" s="108">
        <v>800</v>
      </c>
      <c r="V219" s="108">
        <v>1043</v>
      </c>
      <c r="W219" s="108">
        <v>3</v>
      </c>
      <c r="X219" s="113">
        <v>2018</v>
      </c>
      <c r="Y219" s="113">
        <v>143</v>
      </c>
      <c r="Z219" s="113">
        <v>0</v>
      </c>
      <c r="AA219" s="114" t="s">
        <v>80</v>
      </c>
      <c r="AB219" s="108">
        <v>1853</v>
      </c>
      <c r="AC219" s="109" t="s">
        <v>184</v>
      </c>
      <c r="AD219" s="196" t="s">
        <v>668</v>
      </c>
      <c r="AE219" s="196" t="s">
        <v>184</v>
      </c>
      <c r="AF219" s="197">
        <f>AE219-AD219</f>
        <v>-71</v>
      </c>
      <c r="AG219" s="198">
        <f>IF(AI219="SI", 0,J219)</f>
        <v>107.03</v>
      </c>
      <c r="AH219" s="199">
        <f>AG219*AF219</f>
        <v>-7599.13</v>
      </c>
      <c r="AI219" s="200"/>
    </row>
    <row r="220" spans="1:35" x14ac:dyDescent="0.25">
      <c r="A220" s="108">
        <v>2018</v>
      </c>
      <c r="B220" s="108">
        <v>1111</v>
      </c>
      <c r="C220" s="109" t="s">
        <v>184</v>
      </c>
      <c r="D220" s="194" t="s">
        <v>683</v>
      </c>
      <c r="E220" s="109" t="s">
        <v>632</v>
      </c>
      <c r="F220" s="201" t="s">
        <v>666</v>
      </c>
      <c r="G220" s="112">
        <v>70.760000000000005</v>
      </c>
      <c r="H220" s="112">
        <v>12.76</v>
      </c>
      <c r="I220" s="143" t="s">
        <v>79</v>
      </c>
      <c r="J220" s="112">
        <f>IF(I220="SI", G220-H220,G220)</f>
        <v>58.000000000000007</v>
      </c>
      <c r="K220" s="195" t="s">
        <v>667</v>
      </c>
      <c r="L220" s="108">
        <v>2018</v>
      </c>
      <c r="M220" s="108">
        <v>7969</v>
      </c>
      <c r="N220" s="109" t="s">
        <v>505</v>
      </c>
      <c r="O220" s="111" t="s">
        <v>483</v>
      </c>
      <c r="P220" s="109" t="s">
        <v>484</v>
      </c>
      <c r="Q220" s="109" t="s">
        <v>484</v>
      </c>
      <c r="R220" s="108">
        <v>1</v>
      </c>
      <c r="S220" s="111" t="s">
        <v>84</v>
      </c>
      <c r="T220" s="108">
        <v>1040303</v>
      </c>
      <c r="U220" s="108">
        <v>1680</v>
      </c>
      <c r="V220" s="108">
        <v>1386</v>
      </c>
      <c r="W220" s="108">
        <v>1</v>
      </c>
      <c r="X220" s="113">
        <v>2018</v>
      </c>
      <c r="Y220" s="113">
        <v>146</v>
      </c>
      <c r="Z220" s="113">
        <v>0</v>
      </c>
      <c r="AA220" s="114" t="s">
        <v>80</v>
      </c>
      <c r="AB220" s="108">
        <v>1854</v>
      </c>
      <c r="AC220" s="109" t="s">
        <v>184</v>
      </c>
      <c r="AD220" s="196" t="s">
        <v>668</v>
      </c>
      <c r="AE220" s="196" t="s">
        <v>184</v>
      </c>
      <c r="AF220" s="197">
        <f>AE220-AD220</f>
        <v>-71</v>
      </c>
      <c r="AG220" s="198">
        <f>IF(AI220="SI", 0,J220)</f>
        <v>58.000000000000007</v>
      </c>
      <c r="AH220" s="199">
        <f>AG220*AF220</f>
        <v>-4118.0000000000009</v>
      </c>
      <c r="AI220" s="200"/>
    </row>
    <row r="221" spans="1:35" x14ac:dyDescent="0.25">
      <c r="A221" s="108">
        <v>2018</v>
      </c>
      <c r="B221" s="108">
        <v>1112</v>
      </c>
      <c r="C221" s="109" t="s">
        <v>184</v>
      </c>
      <c r="D221" s="194" t="s">
        <v>684</v>
      </c>
      <c r="E221" s="109" t="s">
        <v>632</v>
      </c>
      <c r="F221" s="201" t="s">
        <v>666</v>
      </c>
      <c r="G221" s="112">
        <v>96.38</v>
      </c>
      <c r="H221" s="112">
        <v>17.38</v>
      </c>
      <c r="I221" s="143" t="s">
        <v>79</v>
      </c>
      <c r="J221" s="112">
        <f>IF(I221="SI", G221-H221,G221)</f>
        <v>79</v>
      </c>
      <c r="K221" s="195" t="s">
        <v>667</v>
      </c>
      <c r="L221" s="108">
        <v>2018</v>
      </c>
      <c r="M221" s="108">
        <v>7972</v>
      </c>
      <c r="N221" s="109" t="s">
        <v>505</v>
      </c>
      <c r="O221" s="111" t="s">
        <v>483</v>
      </c>
      <c r="P221" s="109" t="s">
        <v>484</v>
      </c>
      <c r="Q221" s="109" t="s">
        <v>484</v>
      </c>
      <c r="R221" s="108">
        <v>1</v>
      </c>
      <c r="S221" s="111" t="s">
        <v>84</v>
      </c>
      <c r="T221" s="108">
        <v>1010803</v>
      </c>
      <c r="U221" s="108">
        <v>800</v>
      </c>
      <c r="V221" s="108">
        <v>1043</v>
      </c>
      <c r="W221" s="108">
        <v>3</v>
      </c>
      <c r="X221" s="113">
        <v>2018</v>
      </c>
      <c r="Y221" s="113">
        <v>143</v>
      </c>
      <c r="Z221" s="113">
        <v>0</v>
      </c>
      <c r="AA221" s="114" t="s">
        <v>80</v>
      </c>
      <c r="AB221" s="108">
        <v>1855</v>
      </c>
      <c r="AC221" s="109" t="s">
        <v>184</v>
      </c>
      <c r="AD221" s="196" t="s">
        <v>668</v>
      </c>
      <c r="AE221" s="196" t="s">
        <v>184</v>
      </c>
      <c r="AF221" s="197">
        <f>AE221-AD221</f>
        <v>-71</v>
      </c>
      <c r="AG221" s="198">
        <f>IF(AI221="SI", 0,J221)</f>
        <v>79</v>
      </c>
      <c r="AH221" s="199">
        <f>AG221*AF221</f>
        <v>-5609</v>
      </c>
      <c r="AI221" s="200"/>
    </row>
    <row r="222" spans="1:35" x14ac:dyDescent="0.25">
      <c r="A222" s="108">
        <v>2018</v>
      </c>
      <c r="B222" s="108">
        <v>1113</v>
      </c>
      <c r="C222" s="109" t="s">
        <v>184</v>
      </c>
      <c r="D222" s="194" t="s">
        <v>685</v>
      </c>
      <c r="E222" s="109" t="s">
        <v>632</v>
      </c>
      <c r="F222" s="201" t="s">
        <v>666</v>
      </c>
      <c r="G222" s="112">
        <v>40.909999999999997</v>
      </c>
      <c r="H222" s="112">
        <v>7.38</v>
      </c>
      <c r="I222" s="143" t="s">
        <v>79</v>
      </c>
      <c r="J222" s="112">
        <f>IF(I222="SI", G222-H222,G222)</f>
        <v>33.529999999999994</v>
      </c>
      <c r="K222" s="195" t="s">
        <v>667</v>
      </c>
      <c r="L222" s="108">
        <v>2018</v>
      </c>
      <c r="M222" s="108">
        <v>7967</v>
      </c>
      <c r="N222" s="109" t="s">
        <v>505</v>
      </c>
      <c r="O222" s="111" t="s">
        <v>483</v>
      </c>
      <c r="P222" s="109" t="s">
        <v>484</v>
      </c>
      <c r="Q222" s="109" t="s">
        <v>484</v>
      </c>
      <c r="R222" s="108">
        <v>1</v>
      </c>
      <c r="S222" s="111" t="s">
        <v>84</v>
      </c>
      <c r="T222" s="108">
        <v>1040503</v>
      </c>
      <c r="U222" s="108">
        <v>1900</v>
      </c>
      <c r="V222" s="108">
        <v>1416</v>
      </c>
      <c r="W222" s="108">
        <v>1</v>
      </c>
      <c r="X222" s="113">
        <v>2018</v>
      </c>
      <c r="Y222" s="113">
        <v>149</v>
      </c>
      <c r="Z222" s="113">
        <v>0</v>
      </c>
      <c r="AA222" s="114" t="s">
        <v>80</v>
      </c>
      <c r="AB222" s="108">
        <v>1856</v>
      </c>
      <c r="AC222" s="109" t="s">
        <v>184</v>
      </c>
      <c r="AD222" s="196" t="s">
        <v>668</v>
      </c>
      <c r="AE222" s="196" t="s">
        <v>184</v>
      </c>
      <c r="AF222" s="197">
        <f>AE222-AD222</f>
        <v>-71</v>
      </c>
      <c r="AG222" s="198">
        <f>IF(AI222="SI", 0,J222)</f>
        <v>33.529999999999994</v>
      </c>
      <c r="AH222" s="199">
        <f>AG222*AF222</f>
        <v>-2380.6299999999997</v>
      </c>
      <c r="AI222" s="200"/>
    </row>
    <row r="223" spans="1:35" x14ac:dyDescent="0.25">
      <c r="A223" s="108">
        <v>2018</v>
      </c>
      <c r="B223" s="108">
        <v>1114</v>
      </c>
      <c r="C223" s="109" t="s">
        <v>184</v>
      </c>
      <c r="D223" s="194" t="s">
        <v>686</v>
      </c>
      <c r="E223" s="109" t="s">
        <v>632</v>
      </c>
      <c r="F223" s="201" t="s">
        <v>666</v>
      </c>
      <c r="G223" s="112">
        <v>49.72</v>
      </c>
      <c r="H223" s="112">
        <v>8.9700000000000006</v>
      </c>
      <c r="I223" s="143" t="s">
        <v>79</v>
      </c>
      <c r="J223" s="112">
        <f>IF(I223="SI", G223-H223,G223)</f>
        <v>40.75</v>
      </c>
      <c r="K223" s="195" t="s">
        <v>667</v>
      </c>
      <c r="L223" s="108">
        <v>2018</v>
      </c>
      <c r="M223" s="108">
        <v>7979</v>
      </c>
      <c r="N223" s="109" t="s">
        <v>505</v>
      </c>
      <c r="O223" s="111" t="s">
        <v>483</v>
      </c>
      <c r="P223" s="109" t="s">
        <v>484</v>
      </c>
      <c r="Q223" s="109" t="s">
        <v>484</v>
      </c>
      <c r="R223" s="108">
        <v>1</v>
      </c>
      <c r="S223" s="111" t="s">
        <v>84</v>
      </c>
      <c r="T223" s="108">
        <v>1040103</v>
      </c>
      <c r="U223" s="108">
        <v>1460</v>
      </c>
      <c r="V223" s="108">
        <v>1346</v>
      </c>
      <c r="W223" s="108">
        <v>2</v>
      </c>
      <c r="X223" s="113">
        <v>2018</v>
      </c>
      <c r="Y223" s="113">
        <v>144</v>
      </c>
      <c r="Z223" s="113">
        <v>0</v>
      </c>
      <c r="AA223" s="114" t="s">
        <v>80</v>
      </c>
      <c r="AB223" s="108">
        <v>1857</v>
      </c>
      <c r="AC223" s="109" t="s">
        <v>184</v>
      </c>
      <c r="AD223" s="196" t="s">
        <v>668</v>
      </c>
      <c r="AE223" s="196" t="s">
        <v>184</v>
      </c>
      <c r="AF223" s="197">
        <f>AE223-AD223</f>
        <v>-71</v>
      </c>
      <c r="AG223" s="198">
        <f>IF(AI223="SI", 0,J223)</f>
        <v>40.75</v>
      </c>
      <c r="AH223" s="199">
        <f>AG223*AF223</f>
        <v>-2893.25</v>
      </c>
      <c r="AI223" s="200"/>
    </row>
    <row r="224" spans="1:35" x14ac:dyDescent="0.25">
      <c r="A224" s="108">
        <v>2018</v>
      </c>
      <c r="B224" s="108">
        <v>1115</v>
      </c>
      <c r="C224" s="109" t="s">
        <v>184</v>
      </c>
      <c r="D224" s="194" t="s">
        <v>687</v>
      </c>
      <c r="E224" s="109" t="s">
        <v>632</v>
      </c>
      <c r="F224" s="201" t="s">
        <v>666</v>
      </c>
      <c r="G224" s="112">
        <v>157.4</v>
      </c>
      <c r="H224" s="112">
        <v>26.58</v>
      </c>
      <c r="I224" s="143" t="s">
        <v>79</v>
      </c>
      <c r="J224" s="112">
        <f>IF(I224="SI", G224-H224,G224)</f>
        <v>130.82</v>
      </c>
      <c r="K224" s="195" t="s">
        <v>667</v>
      </c>
      <c r="L224" s="108">
        <v>2018</v>
      </c>
      <c r="M224" s="108">
        <v>7981</v>
      </c>
      <c r="N224" s="109" t="s">
        <v>505</v>
      </c>
      <c r="O224" s="111" t="s">
        <v>483</v>
      </c>
      <c r="P224" s="109" t="s">
        <v>484</v>
      </c>
      <c r="Q224" s="109" t="s">
        <v>484</v>
      </c>
      <c r="R224" s="108">
        <v>1</v>
      </c>
      <c r="S224" s="111" t="s">
        <v>84</v>
      </c>
      <c r="T224" s="108">
        <v>1010803</v>
      </c>
      <c r="U224" s="108">
        <v>800</v>
      </c>
      <c r="V224" s="108">
        <v>1043</v>
      </c>
      <c r="W224" s="108">
        <v>3</v>
      </c>
      <c r="X224" s="113">
        <v>2018</v>
      </c>
      <c r="Y224" s="113">
        <v>143</v>
      </c>
      <c r="Z224" s="113">
        <v>0</v>
      </c>
      <c r="AA224" s="114" t="s">
        <v>80</v>
      </c>
      <c r="AB224" s="108">
        <v>1858</v>
      </c>
      <c r="AC224" s="109" t="s">
        <v>184</v>
      </c>
      <c r="AD224" s="196" t="s">
        <v>668</v>
      </c>
      <c r="AE224" s="196" t="s">
        <v>184</v>
      </c>
      <c r="AF224" s="197">
        <f>AE224-AD224</f>
        <v>-71</v>
      </c>
      <c r="AG224" s="198">
        <f>IF(AI224="SI", 0,J224)</f>
        <v>130.82</v>
      </c>
      <c r="AH224" s="199">
        <f>AG224*AF224</f>
        <v>-9288.2199999999993</v>
      </c>
      <c r="AI224" s="200"/>
    </row>
    <row r="225" spans="1:35" ht="48" x14ac:dyDescent="0.25">
      <c r="A225" s="108">
        <v>2018</v>
      </c>
      <c r="B225" s="108">
        <v>1116</v>
      </c>
      <c r="C225" s="109" t="s">
        <v>184</v>
      </c>
      <c r="D225" s="194" t="s">
        <v>688</v>
      </c>
      <c r="E225" s="109" t="s">
        <v>321</v>
      </c>
      <c r="F225" s="201" t="s">
        <v>419</v>
      </c>
      <c r="G225" s="112">
        <v>71.650000000000006</v>
      </c>
      <c r="H225" s="112">
        <v>12.92</v>
      </c>
      <c r="I225" s="143" t="s">
        <v>79</v>
      </c>
      <c r="J225" s="112">
        <f>IF(I225="SI", G225-H225,G225)</f>
        <v>58.730000000000004</v>
      </c>
      <c r="K225" s="195" t="s">
        <v>317</v>
      </c>
      <c r="L225" s="108">
        <v>2018</v>
      </c>
      <c r="M225" s="108">
        <v>7937</v>
      </c>
      <c r="N225" s="109" t="s">
        <v>618</v>
      </c>
      <c r="O225" s="111" t="s">
        <v>425</v>
      </c>
      <c r="P225" s="109" t="s">
        <v>426</v>
      </c>
      <c r="Q225" s="109" t="s">
        <v>426</v>
      </c>
      <c r="R225" s="108">
        <v>1</v>
      </c>
      <c r="S225" s="111" t="s">
        <v>84</v>
      </c>
      <c r="T225" s="108">
        <v>1080203</v>
      </c>
      <c r="U225" s="108">
        <v>2890</v>
      </c>
      <c r="V225" s="108">
        <v>1937</v>
      </c>
      <c r="W225" s="108">
        <v>1</v>
      </c>
      <c r="X225" s="113">
        <v>2018</v>
      </c>
      <c r="Y225" s="113">
        <v>123</v>
      </c>
      <c r="Z225" s="113">
        <v>0</v>
      </c>
      <c r="AA225" s="114" t="s">
        <v>80</v>
      </c>
      <c r="AB225" s="108">
        <v>1859</v>
      </c>
      <c r="AC225" s="109" t="s">
        <v>184</v>
      </c>
      <c r="AD225" s="196" t="s">
        <v>689</v>
      </c>
      <c r="AE225" s="196" t="s">
        <v>184</v>
      </c>
      <c r="AF225" s="197">
        <f>AE225-AD225</f>
        <v>-25</v>
      </c>
      <c r="AG225" s="198">
        <f>IF(AI225="SI", 0,J225)</f>
        <v>58.730000000000004</v>
      </c>
      <c r="AH225" s="199">
        <f>AG225*AF225</f>
        <v>-1468.25</v>
      </c>
      <c r="AI225" s="200"/>
    </row>
    <row r="226" spans="1:35" ht="48" x14ac:dyDescent="0.25">
      <c r="A226" s="108">
        <v>2018</v>
      </c>
      <c r="B226" s="108">
        <v>1117</v>
      </c>
      <c r="C226" s="109" t="s">
        <v>184</v>
      </c>
      <c r="D226" s="194" t="s">
        <v>690</v>
      </c>
      <c r="E226" s="109" t="s">
        <v>321</v>
      </c>
      <c r="F226" s="201" t="s">
        <v>419</v>
      </c>
      <c r="G226" s="112">
        <v>61.37</v>
      </c>
      <c r="H226" s="112">
        <v>11.07</v>
      </c>
      <c r="I226" s="143" t="s">
        <v>79</v>
      </c>
      <c r="J226" s="112">
        <f>IF(I226="SI", G226-H226,G226)</f>
        <v>50.3</v>
      </c>
      <c r="K226" s="195" t="s">
        <v>317</v>
      </c>
      <c r="L226" s="108">
        <v>2018</v>
      </c>
      <c r="M226" s="108">
        <v>7938</v>
      </c>
      <c r="N226" s="109" t="s">
        <v>618</v>
      </c>
      <c r="O226" s="111" t="s">
        <v>425</v>
      </c>
      <c r="P226" s="109" t="s">
        <v>426</v>
      </c>
      <c r="Q226" s="109" t="s">
        <v>426</v>
      </c>
      <c r="R226" s="108">
        <v>1</v>
      </c>
      <c r="S226" s="111" t="s">
        <v>84</v>
      </c>
      <c r="T226" s="108">
        <v>1080203</v>
      </c>
      <c r="U226" s="108">
        <v>2890</v>
      </c>
      <c r="V226" s="108">
        <v>1937</v>
      </c>
      <c r="W226" s="108">
        <v>1</v>
      </c>
      <c r="X226" s="113">
        <v>2018</v>
      </c>
      <c r="Y226" s="113">
        <v>123</v>
      </c>
      <c r="Z226" s="113">
        <v>0</v>
      </c>
      <c r="AA226" s="114" t="s">
        <v>80</v>
      </c>
      <c r="AB226" s="108">
        <v>1860</v>
      </c>
      <c r="AC226" s="109" t="s">
        <v>184</v>
      </c>
      <c r="AD226" s="196" t="s">
        <v>689</v>
      </c>
      <c r="AE226" s="196" t="s">
        <v>184</v>
      </c>
      <c r="AF226" s="197">
        <f>AE226-AD226</f>
        <v>-25</v>
      </c>
      <c r="AG226" s="198">
        <f>IF(AI226="SI", 0,J226)</f>
        <v>50.3</v>
      </c>
      <c r="AH226" s="199">
        <f>AG226*AF226</f>
        <v>-1257.5</v>
      </c>
      <c r="AI226" s="200"/>
    </row>
    <row r="227" spans="1:35" ht="48" x14ac:dyDescent="0.25">
      <c r="A227" s="108">
        <v>2018</v>
      </c>
      <c r="B227" s="108">
        <v>1118</v>
      </c>
      <c r="C227" s="109" t="s">
        <v>184</v>
      </c>
      <c r="D227" s="194" t="s">
        <v>691</v>
      </c>
      <c r="E227" s="109" t="s">
        <v>321</v>
      </c>
      <c r="F227" s="201" t="s">
        <v>419</v>
      </c>
      <c r="G227" s="112">
        <v>70.489999999999995</v>
      </c>
      <c r="H227" s="112">
        <v>12.71</v>
      </c>
      <c r="I227" s="143" t="s">
        <v>79</v>
      </c>
      <c r="J227" s="112">
        <f>IF(I227="SI", G227-H227,G227)</f>
        <v>57.779999999999994</v>
      </c>
      <c r="K227" s="195" t="s">
        <v>317</v>
      </c>
      <c r="L227" s="108">
        <v>2018</v>
      </c>
      <c r="M227" s="108">
        <v>7936</v>
      </c>
      <c r="N227" s="109" t="s">
        <v>618</v>
      </c>
      <c r="O227" s="111" t="s">
        <v>425</v>
      </c>
      <c r="P227" s="109" t="s">
        <v>426</v>
      </c>
      <c r="Q227" s="109" t="s">
        <v>426</v>
      </c>
      <c r="R227" s="108">
        <v>1</v>
      </c>
      <c r="S227" s="111" t="s">
        <v>84</v>
      </c>
      <c r="T227" s="108">
        <v>1080203</v>
      </c>
      <c r="U227" s="108">
        <v>2890</v>
      </c>
      <c r="V227" s="108">
        <v>1937</v>
      </c>
      <c r="W227" s="108">
        <v>1</v>
      </c>
      <c r="X227" s="113">
        <v>2018</v>
      </c>
      <c r="Y227" s="113">
        <v>123</v>
      </c>
      <c r="Z227" s="113">
        <v>0</v>
      </c>
      <c r="AA227" s="114" t="s">
        <v>80</v>
      </c>
      <c r="AB227" s="108">
        <v>1861</v>
      </c>
      <c r="AC227" s="109" t="s">
        <v>184</v>
      </c>
      <c r="AD227" s="196" t="s">
        <v>689</v>
      </c>
      <c r="AE227" s="196" t="s">
        <v>184</v>
      </c>
      <c r="AF227" s="197">
        <f>AE227-AD227</f>
        <v>-25</v>
      </c>
      <c r="AG227" s="198">
        <f>IF(AI227="SI", 0,J227)</f>
        <v>57.779999999999994</v>
      </c>
      <c r="AH227" s="199">
        <f>AG227*AF227</f>
        <v>-1444.4999999999998</v>
      </c>
      <c r="AI227" s="200"/>
    </row>
    <row r="228" spans="1:35" ht="36" x14ac:dyDescent="0.25">
      <c r="A228" s="108">
        <v>2018</v>
      </c>
      <c r="B228" s="108">
        <v>1120</v>
      </c>
      <c r="C228" s="109" t="s">
        <v>184</v>
      </c>
      <c r="D228" s="194" t="s">
        <v>692</v>
      </c>
      <c r="E228" s="109" t="s">
        <v>149</v>
      </c>
      <c r="F228" s="201" t="s">
        <v>530</v>
      </c>
      <c r="G228" s="112">
        <v>2595.59</v>
      </c>
      <c r="H228" s="112">
        <v>468.06</v>
      </c>
      <c r="I228" s="143" t="s">
        <v>79</v>
      </c>
      <c r="J228" s="112">
        <f>IF(I228="SI", G228-H228,G228)</f>
        <v>2127.5300000000002</v>
      </c>
      <c r="K228" s="195" t="s">
        <v>234</v>
      </c>
      <c r="L228" s="108">
        <v>2018</v>
      </c>
      <c r="M228" s="108">
        <v>7213</v>
      </c>
      <c r="N228" s="109" t="s">
        <v>485</v>
      </c>
      <c r="O228" s="111" t="s">
        <v>235</v>
      </c>
      <c r="P228" s="109" t="s">
        <v>236</v>
      </c>
      <c r="Q228" s="109" t="s">
        <v>236</v>
      </c>
      <c r="R228" s="108">
        <v>1</v>
      </c>
      <c r="S228" s="111" t="s">
        <v>84</v>
      </c>
      <c r="T228" s="108">
        <v>1010803</v>
      </c>
      <c r="U228" s="108">
        <v>800</v>
      </c>
      <c r="V228" s="108">
        <v>1043</v>
      </c>
      <c r="W228" s="108">
        <v>1</v>
      </c>
      <c r="X228" s="113">
        <v>2018</v>
      </c>
      <c r="Y228" s="113">
        <v>470</v>
      </c>
      <c r="Z228" s="113">
        <v>0</v>
      </c>
      <c r="AA228" s="114" t="s">
        <v>80</v>
      </c>
      <c r="AB228" s="108">
        <v>1862</v>
      </c>
      <c r="AC228" s="109" t="s">
        <v>184</v>
      </c>
      <c r="AD228" s="196" t="s">
        <v>531</v>
      </c>
      <c r="AE228" s="196" t="s">
        <v>184</v>
      </c>
      <c r="AF228" s="197">
        <f>AE228-AD228</f>
        <v>-1</v>
      </c>
      <c r="AG228" s="198">
        <f>IF(AI228="SI", 0,J228)</f>
        <v>2127.5300000000002</v>
      </c>
      <c r="AH228" s="199">
        <f>AG228*AF228</f>
        <v>-2127.5300000000002</v>
      </c>
      <c r="AI228" s="200"/>
    </row>
    <row r="229" spans="1:35" x14ac:dyDescent="0.25">
      <c r="A229" s="108">
        <v>2018</v>
      </c>
      <c r="B229" s="108">
        <v>1121</v>
      </c>
      <c r="C229" s="109" t="s">
        <v>184</v>
      </c>
      <c r="D229" s="194" t="s">
        <v>693</v>
      </c>
      <c r="E229" s="109" t="s">
        <v>108</v>
      </c>
      <c r="F229" s="201" t="s">
        <v>694</v>
      </c>
      <c r="G229" s="112">
        <v>2595.59</v>
      </c>
      <c r="H229" s="112">
        <v>468.06</v>
      </c>
      <c r="I229" s="143" t="s">
        <v>79</v>
      </c>
      <c r="J229" s="112">
        <f>IF(I229="SI", G229-H229,G229)</f>
        <v>2127.5300000000002</v>
      </c>
      <c r="K229" s="195" t="s">
        <v>80</v>
      </c>
      <c r="L229" s="108">
        <v>2018</v>
      </c>
      <c r="M229" s="108">
        <v>7929</v>
      </c>
      <c r="N229" s="109" t="s">
        <v>646</v>
      </c>
      <c r="O229" s="111" t="s">
        <v>235</v>
      </c>
      <c r="P229" s="109" t="s">
        <v>236</v>
      </c>
      <c r="Q229" s="109" t="s">
        <v>236</v>
      </c>
      <c r="R229" s="108">
        <v>1</v>
      </c>
      <c r="S229" s="111" t="s">
        <v>84</v>
      </c>
      <c r="T229" s="108">
        <v>1010803</v>
      </c>
      <c r="U229" s="108">
        <v>800</v>
      </c>
      <c r="V229" s="108">
        <v>1043</v>
      </c>
      <c r="W229" s="108">
        <v>1</v>
      </c>
      <c r="X229" s="113">
        <v>2018</v>
      </c>
      <c r="Y229" s="113">
        <v>318</v>
      </c>
      <c r="Z229" s="113">
        <v>0</v>
      </c>
      <c r="AA229" s="114" t="s">
        <v>80</v>
      </c>
      <c r="AB229" s="108">
        <v>1863</v>
      </c>
      <c r="AC229" s="109" t="s">
        <v>184</v>
      </c>
      <c r="AD229" s="196" t="s">
        <v>114</v>
      </c>
      <c r="AE229" s="196" t="s">
        <v>184</v>
      </c>
      <c r="AF229" s="197">
        <f>AE229-AD229</f>
        <v>-10</v>
      </c>
      <c r="AG229" s="198">
        <f>IF(AI229="SI", 0,J229)</f>
        <v>2127.5300000000002</v>
      </c>
      <c r="AH229" s="199">
        <f>AG229*AF229</f>
        <v>-21275.300000000003</v>
      </c>
      <c r="AI229" s="200"/>
    </row>
    <row r="230" spans="1:35" ht="60" x14ac:dyDescent="0.25">
      <c r="A230" s="108">
        <v>2018</v>
      </c>
      <c r="B230" s="108">
        <v>1122</v>
      </c>
      <c r="C230" s="109" t="s">
        <v>184</v>
      </c>
      <c r="D230" s="194" t="s">
        <v>695</v>
      </c>
      <c r="E230" s="109" t="s">
        <v>219</v>
      </c>
      <c r="F230" s="201" t="s">
        <v>696</v>
      </c>
      <c r="G230" s="112">
        <v>47.29</v>
      </c>
      <c r="H230" s="112">
        <v>8.5299999999999994</v>
      </c>
      <c r="I230" s="143" t="s">
        <v>79</v>
      </c>
      <c r="J230" s="112">
        <f>IF(I230="SI", G230-H230,G230)</f>
        <v>38.76</v>
      </c>
      <c r="K230" s="195" t="s">
        <v>317</v>
      </c>
      <c r="L230" s="108">
        <v>2018</v>
      </c>
      <c r="M230" s="108">
        <v>7848</v>
      </c>
      <c r="N230" s="109" t="s">
        <v>474</v>
      </c>
      <c r="O230" s="111" t="s">
        <v>319</v>
      </c>
      <c r="P230" s="109" t="s">
        <v>320</v>
      </c>
      <c r="Q230" s="109" t="s">
        <v>320</v>
      </c>
      <c r="R230" s="108">
        <v>1</v>
      </c>
      <c r="S230" s="111" t="s">
        <v>84</v>
      </c>
      <c r="T230" s="108">
        <v>1040103</v>
      </c>
      <c r="U230" s="108">
        <v>1460</v>
      </c>
      <c r="V230" s="108">
        <v>1346</v>
      </c>
      <c r="W230" s="108">
        <v>1</v>
      </c>
      <c r="X230" s="113">
        <v>2018</v>
      </c>
      <c r="Y230" s="113">
        <v>117</v>
      </c>
      <c r="Z230" s="113">
        <v>0</v>
      </c>
      <c r="AA230" s="114" t="s">
        <v>80</v>
      </c>
      <c r="AB230" s="108">
        <v>1865</v>
      </c>
      <c r="AC230" s="109" t="s">
        <v>184</v>
      </c>
      <c r="AD230" s="196" t="s">
        <v>697</v>
      </c>
      <c r="AE230" s="196" t="s">
        <v>184</v>
      </c>
      <c r="AF230" s="197">
        <f>AE230-AD230</f>
        <v>-20</v>
      </c>
      <c r="AG230" s="198">
        <f>IF(AI230="SI", 0,J230)</f>
        <v>38.76</v>
      </c>
      <c r="AH230" s="199">
        <f>AG230*AF230</f>
        <v>-775.19999999999993</v>
      </c>
      <c r="AI230" s="200"/>
    </row>
    <row r="231" spans="1:35" ht="72" x14ac:dyDescent="0.25">
      <c r="A231" s="108">
        <v>2018</v>
      </c>
      <c r="B231" s="108">
        <v>1123</v>
      </c>
      <c r="C231" s="109" t="s">
        <v>184</v>
      </c>
      <c r="D231" s="194" t="s">
        <v>698</v>
      </c>
      <c r="E231" s="109" t="s">
        <v>219</v>
      </c>
      <c r="F231" s="201" t="s">
        <v>699</v>
      </c>
      <c r="G231" s="112">
        <v>0.71</v>
      </c>
      <c r="H231" s="112">
        <v>0.71</v>
      </c>
      <c r="I231" s="143" t="s">
        <v>79</v>
      </c>
      <c r="J231" s="112">
        <f>IF(I231="SI", G231-H231,G231)</f>
        <v>0</v>
      </c>
      <c r="K231" s="195" t="s">
        <v>317</v>
      </c>
      <c r="L231" s="108">
        <v>2018</v>
      </c>
      <c r="M231" s="108">
        <v>7912</v>
      </c>
      <c r="N231" s="109" t="s">
        <v>321</v>
      </c>
      <c r="O231" s="111" t="s">
        <v>319</v>
      </c>
      <c r="P231" s="109" t="s">
        <v>320</v>
      </c>
      <c r="Q231" s="109" t="s">
        <v>320</v>
      </c>
      <c r="R231" s="108" t="s">
        <v>314</v>
      </c>
      <c r="S231" s="111" t="s">
        <v>314</v>
      </c>
      <c r="T231" s="108"/>
      <c r="U231" s="108">
        <v>0</v>
      </c>
      <c r="V231" s="108">
        <v>0</v>
      </c>
      <c r="W231" s="108">
        <v>0</v>
      </c>
      <c r="X231" s="113">
        <v>0</v>
      </c>
      <c r="Y231" s="113">
        <v>0</v>
      </c>
      <c r="Z231" s="113">
        <v>0</v>
      </c>
      <c r="AA231" s="114" t="s">
        <v>80</v>
      </c>
      <c r="AB231" s="108">
        <v>0</v>
      </c>
      <c r="AC231" s="109" t="s">
        <v>184</v>
      </c>
      <c r="AD231" s="196" t="s">
        <v>697</v>
      </c>
      <c r="AE231" s="196" t="s">
        <v>184</v>
      </c>
      <c r="AF231" s="197">
        <f>AE231-AD231</f>
        <v>-20</v>
      </c>
      <c r="AG231" s="198">
        <f>IF(AI231="SI", 0,J231)</f>
        <v>0</v>
      </c>
      <c r="AH231" s="199">
        <f>AG231*AF231</f>
        <v>0</v>
      </c>
      <c r="AI231" s="200"/>
    </row>
    <row r="232" spans="1:35" ht="24" x14ac:dyDescent="0.25">
      <c r="A232" s="108">
        <v>2018</v>
      </c>
      <c r="B232" s="108">
        <v>1124</v>
      </c>
      <c r="C232" s="109" t="s">
        <v>184</v>
      </c>
      <c r="D232" s="194" t="s">
        <v>700</v>
      </c>
      <c r="E232" s="109" t="s">
        <v>646</v>
      </c>
      <c r="F232" s="201" t="s">
        <v>542</v>
      </c>
      <c r="G232" s="112">
        <v>18.059999999999999</v>
      </c>
      <c r="H232" s="112">
        <v>3.26</v>
      </c>
      <c r="I232" s="143" t="s">
        <v>79</v>
      </c>
      <c r="J232" s="112">
        <f>IF(I232="SI", G232-H232,G232)</f>
        <v>14.799999999999999</v>
      </c>
      <c r="K232" s="195" t="s">
        <v>471</v>
      </c>
      <c r="L232" s="108">
        <v>2018</v>
      </c>
      <c r="M232" s="108">
        <v>7954</v>
      </c>
      <c r="N232" s="109" t="s">
        <v>618</v>
      </c>
      <c r="O232" s="111" t="s">
        <v>319</v>
      </c>
      <c r="P232" s="109" t="s">
        <v>320</v>
      </c>
      <c r="Q232" s="109" t="s">
        <v>320</v>
      </c>
      <c r="R232" s="108">
        <v>4</v>
      </c>
      <c r="S232" s="111" t="s">
        <v>206</v>
      </c>
      <c r="T232" s="108">
        <v>1050103</v>
      </c>
      <c r="U232" s="108">
        <v>2010</v>
      </c>
      <c r="V232" s="108">
        <v>1476</v>
      </c>
      <c r="W232" s="108">
        <v>2</v>
      </c>
      <c r="X232" s="113">
        <v>2018</v>
      </c>
      <c r="Y232" s="113">
        <v>137</v>
      </c>
      <c r="Z232" s="113">
        <v>0</v>
      </c>
      <c r="AA232" s="114" t="s">
        <v>80</v>
      </c>
      <c r="AB232" s="108">
        <v>1866</v>
      </c>
      <c r="AC232" s="109" t="s">
        <v>184</v>
      </c>
      <c r="AD232" s="196" t="s">
        <v>701</v>
      </c>
      <c r="AE232" s="196" t="s">
        <v>184</v>
      </c>
      <c r="AF232" s="197">
        <f>AE232-AD232</f>
        <v>-24</v>
      </c>
      <c r="AG232" s="198">
        <f>IF(AI232="SI", 0,J232)</f>
        <v>14.799999999999999</v>
      </c>
      <c r="AH232" s="199">
        <f>AG232*AF232</f>
        <v>-355.2</v>
      </c>
      <c r="AI232" s="200"/>
    </row>
    <row r="233" spans="1:35" ht="24" x14ac:dyDescent="0.25">
      <c r="A233" s="108">
        <v>2018</v>
      </c>
      <c r="B233" s="108">
        <v>1125</v>
      </c>
      <c r="C233" s="109" t="s">
        <v>184</v>
      </c>
      <c r="D233" s="194" t="s">
        <v>702</v>
      </c>
      <c r="E233" s="109" t="s">
        <v>646</v>
      </c>
      <c r="F233" s="201" t="s">
        <v>545</v>
      </c>
      <c r="G233" s="112">
        <v>10.49</v>
      </c>
      <c r="H233" s="112">
        <v>1.89</v>
      </c>
      <c r="I233" s="143" t="s">
        <v>79</v>
      </c>
      <c r="J233" s="112">
        <f>IF(I233="SI", G233-H233,G233)</f>
        <v>8.6</v>
      </c>
      <c r="K233" s="195" t="s">
        <v>471</v>
      </c>
      <c r="L233" s="108">
        <v>2018</v>
      </c>
      <c r="M233" s="108">
        <v>7952</v>
      </c>
      <c r="N233" s="109" t="s">
        <v>618</v>
      </c>
      <c r="O233" s="111" t="s">
        <v>319</v>
      </c>
      <c r="P233" s="109" t="s">
        <v>320</v>
      </c>
      <c r="Q233" s="109" t="s">
        <v>320</v>
      </c>
      <c r="R233" s="108">
        <v>1</v>
      </c>
      <c r="S233" s="111" t="s">
        <v>84</v>
      </c>
      <c r="T233" s="108">
        <v>1040203</v>
      </c>
      <c r="U233" s="108">
        <v>1570</v>
      </c>
      <c r="V233" s="108">
        <v>1366</v>
      </c>
      <c r="W233" s="108">
        <v>2</v>
      </c>
      <c r="X233" s="113">
        <v>2018</v>
      </c>
      <c r="Y233" s="113">
        <v>136</v>
      </c>
      <c r="Z233" s="113">
        <v>0</v>
      </c>
      <c r="AA233" s="114" t="s">
        <v>80</v>
      </c>
      <c r="AB233" s="108">
        <v>1867</v>
      </c>
      <c r="AC233" s="109" t="s">
        <v>184</v>
      </c>
      <c r="AD233" s="196" t="s">
        <v>701</v>
      </c>
      <c r="AE233" s="196" t="s">
        <v>184</v>
      </c>
      <c r="AF233" s="197">
        <f>AE233-AD233</f>
        <v>-24</v>
      </c>
      <c r="AG233" s="198">
        <f>IF(AI233="SI", 0,J233)</f>
        <v>8.6</v>
      </c>
      <c r="AH233" s="199">
        <f>AG233*AF233</f>
        <v>-206.39999999999998</v>
      </c>
      <c r="AI233" s="200"/>
    </row>
    <row r="234" spans="1:35" ht="24" x14ac:dyDescent="0.25">
      <c r="A234" s="108">
        <v>2018</v>
      </c>
      <c r="B234" s="108">
        <v>1126</v>
      </c>
      <c r="C234" s="109" t="s">
        <v>184</v>
      </c>
      <c r="D234" s="194" t="s">
        <v>703</v>
      </c>
      <c r="E234" s="109" t="s">
        <v>646</v>
      </c>
      <c r="F234" s="201" t="s">
        <v>547</v>
      </c>
      <c r="G234" s="112">
        <v>27.35</v>
      </c>
      <c r="H234" s="112">
        <v>4.34</v>
      </c>
      <c r="I234" s="143" t="s">
        <v>79</v>
      </c>
      <c r="J234" s="112">
        <f>IF(I234="SI", G234-H234,G234)</f>
        <v>23.01</v>
      </c>
      <c r="K234" s="195" t="s">
        <v>471</v>
      </c>
      <c r="L234" s="108">
        <v>2018</v>
      </c>
      <c r="M234" s="108">
        <v>7951</v>
      </c>
      <c r="N234" s="109" t="s">
        <v>618</v>
      </c>
      <c r="O234" s="111" t="s">
        <v>319</v>
      </c>
      <c r="P234" s="109" t="s">
        <v>320</v>
      </c>
      <c r="Q234" s="109" t="s">
        <v>320</v>
      </c>
      <c r="R234" s="108">
        <v>1</v>
      </c>
      <c r="S234" s="111" t="s">
        <v>84</v>
      </c>
      <c r="T234" s="108">
        <v>1040503</v>
      </c>
      <c r="U234" s="108">
        <v>1900</v>
      </c>
      <c r="V234" s="108">
        <v>1416</v>
      </c>
      <c r="W234" s="108">
        <v>2</v>
      </c>
      <c r="X234" s="113">
        <v>2018</v>
      </c>
      <c r="Y234" s="113">
        <v>139</v>
      </c>
      <c r="Z234" s="113">
        <v>0</v>
      </c>
      <c r="AA234" s="114" t="s">
        <v>80</v>
      </c>
      <c r="AB234" s="108">
        <v>1868</v>
      </c>
      <c r="AC234" s="109" t="s">
        <v>184</v>
      </c>
      <c r="AD234" s="196" t="s">
        <v>701</v>
      </c>
      <c r="AE234" s="196" t="s">
        <v>184</v>
      </c>
      <c r="AF234" s="197">
        <f>AE234-AD234</f>
        <v>-24</v>
      </c>
      <c r="AG234" s="198">
        <f>IF(AI234="SI", 0,J234)</f>
        <v>23.01</v>
      </c>
      <c r="AH234" s="199">
        <f>AG234*AF234</f>
        <v>-552.24</v>
      </c>
      <c r="AI234" s="200"/>
    </row>
    <row r="235" spans="1:35" ht="24" x14ac:dyDescent="0.25">
      <c r="A235" s="108">
        <v>2018</v>
      </c>
      <c r="B235" s="108">
        <v>1127</v>
      </c>
      <c r="C235" s="109" t="s">
        <v>184</v>
      </c>
      <c r="D235" s="194" t="s">
        <v>704</v>
      </c>
      <c r="E235" s="109" t="s">
        <v>646</v>
      </c>
      <c r="F235" s="201" t="s">
        <v>705</v>
      </c>
      <c r="G235" s="112">
        <v>2650.24</v>
      </c>
      <c r="H235" s="112">
        <v>477.91</v>
      </c>
      <c r="I235" s="143" t="s">
        <v>79</v>
      </c>
      <c r="J235" s="112">
        <f>IF(I235="SI", G235-H235,G235)</f>
        <v>2172.33</v>
      </c>
      <c r="K235" s="195" t="s">
        <v>471</v>
      </c>
      <c r="L235" s="108">
        <v>2018</v>
      </c>
      <c r="M235" s="108">
        <v>7950</v>
      </c>
      <c r="N235" s="109" t="s">
        <v>618</v>
      </c>
      <c r="O235" s="111" t="s">
        <v>319</v>
      </c>
      <c r="P235" s="109" t="s">
        <v>320</v>
      </c>
      <c r="Q235" s="109" t="s">
        <v>320</v>
      </c>
      <c r="R235" s="108">
        <v>1</v>
      </c>
      <c r="S235" s="111" t="s">
        <v>84</v>
      </c>
      <c r="T235" s="108">
        <v>1040303</v>
      </c>
      <c r="U235" s="108">
        <v>1680</v>
      </c>
      <c r="V235" s="108">
        <v>1386</v>
      </c>
      <c r="W235" s="108">
        <v>4</v>
      </c>
      <c r="X235" s="113">
        <v>2018</v>
      </c>
      <c r="Y235" s="113">
        <v>134</v>
      </c>
      <c r="Z235" s="113">
        <v>0</v>
      </c>
      <c r="AA235" s="114" t="s">
        <v>80</v>
      </c>
      <c r="AB235" s="108">
        <v>1869</v>
      </c>
      <c r="AC235" s="109" t="s">
        <v>184</v>
      </c>
      <c r="AD235" s="196" t="s">
        <v>701</v>
      </c>
      <c r="AE235" s="196" t="s">
        <v>184</v>
      </c>
      <c r="AF235" s="197">
        <f>AE235-AD235</f>
        <v>-24</v>
      </c>
      <c r="AG235" s="198">
        <f>IF(AI235="SI", 0,J235)</f>
        <v>2172.33</v>
      </c>
      <c r="AH235" s="199">
        <f>AG235*AF235</f>
        <v>-52135.92</v>
      </c>
      <c r="AI235" s="200"/>
    </row>
    <row r="236" spans="1:35" ht="24" x14ac:dyDescent="0.25">
      <c r="A236" s="108">
        <v>2018</v>
      </c>
      <c r="B236" s="108">
        <v>1128</v>
      </c>
      <c r="C236" s="109" t="s">
        <v>184</v>
      </c>
      <c r="D236" s="194" t="s">
        <v>706</v>
      </c>
      <c r="E236" s="109" t="s">
        <v>646</v>
      </c>
      <c r="F236" s="201" t="s">
        <v>470</v>
      </c>
      <c r="G236" s="112">
        <v>65.680000000000007</v>
      </c>
      <c r="H236" s="112">
        <v>11.84</v>
      </c>
      <c r="I236" s="143" t="s">
        <v>79</v>
      </c>
      <c r="J236" s="112">
        <f>IF(I236="SI", G236-H236,G236)</f>
        <v>53.84</v>
      </c>
      <c r="K236" s="195" t="s">
        <v>471</v>
      </c>
      <c r="L236" s="108">
        <v>2018</v>
      </c>
      <c r="M236" s="108">
        <v>7947</v>
      </c>
      <c r="N236" s="109" t="s">
        <v>618</v>
      </c>
      <c r="O236" s="111" t="s">
        <v>319</v>
      </c>
      <c r="P236" s="109" t="s">
        <v>320</v>
      </c>
      <c r="Q236" s="109" t="s">
        <v>320</v>
      </c>
      <c r="R236" s="108">
        <v>1</v>
      </c>
      <c r="S236" s="111" t="s">
        <v>84</v>
      </c>
      <c r="T236" s="108">
        <v>1010503</v>
      </c>
      <c r="U236" s="108">
        <v>470</v>
      </c>
      <c r="V236" s="108">
        <v>1156</v>
      </c>
      <c r="W236" s="108">
        <v>4</v>
      </c>
      <c r="X236" s="113">
        <v>2018</v>
      </c>
      <c r="Y236" s="113">
        <v>131</v>
      </c>
      <c r="Z236" s="113">
        <v>0</v>
      </c>
      <c r="AA236" s="114" t="s">
        <v>80</v>
      </c>
      <c r="AB236" s="108">
        <v>1870</v>
      </c>
      <c r="AC236" s="109" t="s">
        <v>184</v>
      </c>
      <c r="AD236" s="196" t="s">
        <v>701</v>
      </c>
      <c r="AE236" s="196" t="s">
        <v>184</v>
      </c>
      <c r="AF236" s="197">
        <f>AE236-AD236</f>
        <v>-24</v>
      </c>
      <c r="AG236" s="198">
        <f>IF(AI236="SI", 0,J236)</f>
        <v>53.84</v>
      </c>
      <c r="AH236" s="199">
        <f>AG236*AF236</f>
        <v>-1292.1600000000001</v>
      </c>
      <c r="AI236" s="200"/>
    </row>
    <row r="237" spans="1:35" ht="24" x14ac:dyDescent="0.25">
      <c r="A237" s="108">
        <v>2018</v>
      </c>
      <c r="B237" s="108">
        <v>1129</v>
      </c>
      <c r="C237" s="109" t="s">
        <v>184</v>
      </c>
      <c r="D237" s="194" t="s">
        <v>707</v>
      </c>
      <c r="E237" s="109" t="s">
        <v>646</v>
      </c>
      <c r="F237" s="201" t="s">
        <v>470</v>
      </c>
      <c r="G237" s="112">
        <v>11.61</v>
      </c>
      <c r="H237" s="112">
        <v>2.09</v>
      </c>
      <c r="I237" s="143" t="s">
        <v>79</v>
      </c>
      <c r="J237" s="112">
        <f>IF(I237="SI", G237-H237,G237)</f>
        <v>9.52</v>
      </c>
      <c r="K237" s="195" t="s">
        <v>471</v>
      </c>
      <c r="L237" s="108">
        <v>2018</v>
      </c>
      <c r="M237" s="108">
        <v>7946</v>
      </c>
      <c r="N237" s="109" t="s">
        <v>618</v>
      </c>
      <c r="O237" s="111" t="s">
        <v>319</v>
      </c>
      <c r="P237" s="109" t="s">
        <v>320</v>
      </c>
      <c r="Q237" s="109" t="s">
        <v>320</v>
      </c>
      <c r="R237" s="108">
        <v>1</v>
      </c>
      <c r="S237" s="111" t="s">
        <v>84</v>
      </c>
      <c r="T237" s="108">
        <v>1010503</v>
      </c>
      <c r="U237" s="108">
        <v>470</v>
      </c>
      <c r="V237" s="108">
        <v>1156</v>
      </c>
      <c r="W237" s="108">
        <v>4</v>
      </c>
      <c r="X237" s="113">
        <v>2018</v>
      </c>
      <c r="Y237" s="113">
        <v>131</v>
      </c>
      <c r="Z237" s="113">
        <v>0</v>
      </c>
      <c r="AA237" s="114" t="s">
        <v>80</v>
      </c>
      <c r="AB237" s="108">
        <v>1871</v>
      </c>
      <c r="AC237" s="109" t="s">
        <v>184</v>
      </c>
      <c r="AD237" s="196" t="s">
        <v>701</v>
      </c>
      <c r="AE237" s="196" t="s">
        <v>184</v>
      </c>
      <c r="AF237" s="197">
        <f>AE237-AD237</f>
        <v>-24</v>
      </c>
      <c r="AG237" s="198">
        <f>IF(AI237="SI", 0,J237)</f>
        <v>9.52</v>
      </c>
      <c r="AH237" s="199">
        <f>AG237*AF237</f>
        <v>-228.48</v>
      </c>
      <c r="AI237" s="200"/>
    </row>
    <row r="238" spans="1:35" ht="24" x14ac:dyDescent="0.25">
      <c r="A238" s="108">
        <v>2018</v>
      </c>
      <c r="B238" s="108">
        <v>1130</v>
      </c>
      <c r="C238" s="109" t="s">
        <v>184</v>
      </c>
      <c r="D238" s="194" t="s">
        <v>708</v>
      </c>
      <c r="E238" s="109" t="s">
        <v>646</v>
      </c>
      <c r="F238" s="201" t="s">
        <v>552</v>
      </c>
      <c r="G238" s="112">
        <v>10.49</v>
      </c>
      <c r="H238" s="112">
        <v>1.89</v>
      </c>
      <c r="I238" s="143" t="s">
        <v>79</v>
      </c>
      <c r="J238" s="112">
        <f>IF(I238="SI", G238-H238,G238)</f>
        <v>8.6</v>
      </c>
      <c r="K238" s="195" t="s">
        <v>471</v>
      </c>
      <c r="L238" s="108">
        <v>2018</v>
      </c>
      <c r="M238" s="108">
        <v>7949</v>
      </c>
      <c r="N238" s="109" t="s">
        <v>618</v>
      </c>
      <c r="O238" s="111" t="s">
        <v>319</v>
      </c>
      <c r="P238" s="109" t="s">
        <v>320</v>
      </c>
      <c r="Q238" s="109" t="s">
        <v>320</v>
      </c>
      <c r="R238" s="108">
        <v>1</v>
      </c>
      <c r="S238" s="111" t="s">
        <v>84</v>
      </c>
      <c r="T238" s="108">
        <v>1010803</v>
      </c>
      <c r="U238" s="108">
        <v>800</v>
      </c>
      <c r="V238" s="108">
        <v>1043</v>
      </c>
      <c r="W238" s="108">
        <v>4</v>
      </c>
      <c r="X238" s="113">
        <v>2018</v>
      </c>
      <c r="Y238" s="113">
        <v>132</v>
      </c>
      <c r="Z238" s="113">
        <v>0</v>
      </c>
      <c r="AA238" s="114" t="s">
        <v>80</v>
      </c>
      <c r="AB238" s="108">
        <v>1872</v>
      </c>
      <c r="AC238" s="109" t="s">
        <v>184</v>
      </c>
      <c r="AD238" s="196" t="s">
        <v>701</v>
      </c>
      <c r="AE238" s="196" t="s">
        <v>184</v>
      </c>
      <c r="AF238" s="197">
        <f>AE238-AD238</f>
        <v>-24</v>
      </c>
      <c r="AG238" s="198">
        <f>IF(AI238="SI", 0,J238)</f>
        <v>8.6</v>
      </c>
      <c r="AH238" s="199">
        <f>AG238*AF238</f>
        <v>-206.39999999999998</v>
      </c>
      <c r="AI238" s="200"/>
    </row>
    <row r="239" spans="1:35" ht="36" x14ac:dyDescent="0.25">
      <c r="A239" s="108">
        <v>2018</v>
      </c>
      <c r="B239" s="108">
        <v>1131</v>
      </c>
      <c r="C239" s="109" t="s">
        <v>184</v>
      </c>
      <c r="D239" s="194" t="s">
        <v>709</v>
      </c>
      <c r="E239" s="109" t="s">
        <v>646</v>
      </c>
      <c r="F239" s="201" t="s">
        <v>554</v>
      </c>
      <c r="G239" s="112">
        <v>181.43</v>
      </c>
      <c r="H239" s="112">
        <v>32.72</v>
      </c>
      <c r="I239" s="143" t="s">
        <v>79</v>
      </c>
      <c r="J239" s="112">
        <f>IF(I239="SI", G239-H239,G239)</f>
        <v>148.71</v>
      </c>
      <c r="K239" s="195" t="s">
        <v>471</v>
      </c>
      <c r="L239" s="108">
        <v>2018</v>
      </c>
      <c r="M239" s="108">
        <v>7943</v>
      </c>
      <c r="N239" s="109" t="s">
        <v>618</v>
      </c>
      <c r="O239" s="111" t="s">
        <v>319</v>
      </c>
      <c r="P239" s="109" t="s">
        <v>320</v>
      </c>
      <c r="Q239" s="109" t="s">
        <v>320</v>
      </c>
      <c r="R239" s="108">
        <v>1</v>
      </c>
      <c r="S239" s="111" t="s">
        <v>84</v>
      </c>
      <c r="T239" s="108">
        <v>1060203</v>
      </c>
      <c r="U239" s="108">
        <v>2340</v>
      </c>
      <c r="V239" s="108">
        <v>1456</v>
      </c>
      <c r="W239" s="108">
        <v>2</v>
      </c>
      <c r="X239" s="113">
        <v>2018</v>
      </c>
      <c r="Y239" s="113">
        <v>140</v>
      </c>
      <c r="Z239" s="113">
        <v>0</v>
      </c>
      <c r="AA239" s="114" t="s">
        <v>80</v>
      </c>
      <c r="AB239" s="108">
        <v>1873</v>
      </c>
      <c r="AC239" s="109" t="s">
        <v>184</v>
      </c>
      <c r="AD239" s="196" t="s">
        <v>701</v>
      </c>
      <c r="AE239" s="196" t="s">
        <v>184</v>
      </c>
      <c r="AF239" s="197">
        <f>AE239-AD239</f>
        <v>-24</v>
      </c>
      <c r="AG239" s="198">
        <f>IF(AI239="SI", 0,J239)</f>
        <v>148.71</v>
      </c>
      <c r="AH239" s="199">
        <f>AG239*AF239</f>
        <v>-3569.04</v>
      </c>
      <c r="AI239" s="200"/>
    </row>
    <row r="240" spans="1:35" ht="36" x14ac:dyDescent="0.25">
      <c r="A240" s="108">
        <v>2018</v>
      </c>
      <c r="B240" s="108">
        <v>1132</v>
      </c>
      <c r="C240" s="109" t="s">
        <v>184</v>
      </c>
      <c r="D240" s="194" t="s">
        <v>710</v>
      </c>
      <c r="E240" s="109" t="s">
        <v>646</v>
      </c>
      <c r="F240" s="201" t="s">
        <v>554</v>
      </c>
      <c r="G240" s="112">
        <v>184.99</v>
      </c>
      <c r="H240" s="112">
        <v>33.36</v>
      </c>
      <c r="I240" s="143" t="s">
        <v>79</v>
      </c>
      <c r="J240" s="112">
        <f>IF(I240="SI", G240-H240,G240)</f>
        <v>151.63</v>
      </c>
      <c r="K240" s="195" t="s">
        <v>471</v>
      </c>
      <c r="L240" s="108">
        <v>2018</v>
      </c>
      <c r="M240" s="108">
        <v>7942</v>
      </c>
      <c r="N240" s="109" t="s">
        <v>618</v>
      </c>
      <c r="O240" s="111" t="s">
        <v>319</v>
      </c>
      <c r="P240" s="109" t="s">
        <v>320</v>
      </c>
      <c r="Q240" s="109" t="s">
        <v>320</v>
      </c>
      <c r="R240" s="108">
        <v>1</v>
      </c>
      <c r="S240" s="111" t="s">
        <v>84</v>
      </c>
      <c r="T240" s="108">
        <v>1060203</v>
      </c>
      <c r="U240" s="108">
        <v>2340</v>
      </c>
      <c r="V240" s="108">
        <v>1456</v>
      </c>
      <c r="W240" s="108">
        <v>2</v>
      </c>
      <c r="X240" s="113">
        <v>2018</v>
      </c>
      <c r="Y240" s="113">
        <v>140</v>
      </c>
      <c r="Z240" s="113">
        <v>0</v>
      </c>
      <c r="AA240" s="114" t="s">
        <v>80</v>
      </c>
      <c r="AB240" s="108">
        <v>1874</v>
      </c>
      <c r="AC240" s="109" t="s">
        <v>184</v>
      </c>
      <c r="AD240" s="196" t="s">
        <v>701</v>
      </c>
      <c r="AE240" s="196" t="s">
        <v>184</v>
      </c>
      <c r="AF240" s="197">
        <f>AE240-AD240</f>
        <v>-24</v>
      </c>
      <c r="AG240" s="198">
        <f>IF(AI240="SI", 0,J240)</f>
        <v>151.63</v>
      </c>
      <c r="AH240" s="199">
        <f>AG240*AF240</f>
        <v>-3639.12</v>
      </c>
      <c r="AI240" s="200"/>
    </row>
    <row r="241" spans="1:35" ht="24" x14ac:dyDescent="0.25">
      <c r="A241" s="108">
        <v>2018</v>
      </c>
      <c r="B241" s="108">
        <v>1133</v>
      </c>
      <c r="C241" s="109" t="s">
        <v>184</v>
      </c>
      <c r="D241" s="194" t="s">
        <v>711</v>
      </c>
      <c r="E241" s="109" t="s">
        <v>646</v>
      </c>
      <c r="F241" s="201" t="s">
        <v>470</v>
      </c>
      <c r="G241" s="112">
        <v>54.7</v>
      </c>
      <c r="H241" s="112">
        <v>9.86</v>
      </c>
      <c r="I241" s="143" t="s">
        <v>79</v>
      </c>
      <c r="J241" s="112">
        <f>IF(I241="SI", G241-H241,G241)</f>
        <v>44.84</v>
      </c>
      <c r="K241" s="195" t="s">
        <v>471</v>
      </c>
      <c r="L241" s="108">
        <v>2018</v>
      </c>
      <c r="M241" s="108">
        <v>7948</v>
      </c>
      <c r="N241" s="109" t="s">
        <v>618</v>
      </c>
      <c r="O241" s="111" t="s">
        <v>319</v>
      </c>
      <c r="P241" s="109" t="s">
        <v>320</v>
      </c>
      <c r="Q241" s="109" t="s">
        <v>320</v>
      </c>
      <c r="R241" s="108">
        <v>1</v>
      </c>
      <c r="S241" s="111" t="s">
        <v>84</v>
      </c>
      <c r="T241" s="108">
        <v>1010503</v>
      </c>
      <c r="U241" s="108">
        <v>470</v>
      </c>
      <c r="V241" s="108">
        <v>1156</v>
      </c>
      <c r="W241" s="108">
        <v>4</v>
      </c>
      <c r="X241" s="113">
        <v>2018</v>
      </c>
      <c r="Y241" s="113">
        <v>131</v>
      </c>
      <c r="Z241" s="113">
        <v>0</v>
      </c>
      <c r="AA241" s="114" t="s">
        <v>80</v>
      </c>
      <c r="AB241" s="108">
        <v>1875</v>
      </c>
      <c r="AC241" s="109" t="s">
        <v>184</v>
      </c>
      <c r="AD241" s="196" t="s">
        <v>701</v>
      </c>
      <c r="AE241" s="196" t="s">
        <v>184</v>
      </c>
      <c r="AF241" s="197">
        <f>AE241-AD241</f>
        <v>-24</v>
      </c>
      <c r="AG241" s="198">
        <f>IF(AI241="SI", 0,J241)</f>
        <v>44.84</v>
      </c>
      <c r="AH241" s="199">
        <f>AG241*AF241</f>
        <v>-1076.1600000000001</v>
      </c>
      <c r="AI241" s="200"/>
    </row>
    <row r="242" spans="1:35" ht="24" x14ac:dyDescent="0.25">
      <c r="A242" s="108">
        <v>2018</v>
      </c>
      <c r="B242" s="108">
        <v>1134</v>
      </c>
      <c r="C242" s="109" t="s">
        <v>184</v>
      </c>
      <c r="D242" s="194" t="s">
        <v>712</v>
      </c>
      <c r="E242" s="109" t="s">
        <v>646</v>
      </c>
      <c r="F242" s="201" t="s">
        <v>552</v>
      </c>
      <c r="G242" s="112">
        <v>320.48</v>
      </c>
      <c r="H242" s="112">
        <v>57.79</v>
      </c>
      <c r="I242" s="143" t="s">
        <v>79</v>
      </c>
      <c r="J242" s="112">
        <f>IF(I242="SI", G242-H242,G242)</f>
        <v>262.69</v>
      </c>
      <c r="K242" s="195" t="s">
        <v>471</v>
      </c>
      <c r="L242" s="108">
        <v>2018</v>
      </c>
      <c r="M242" s="108">
        <v>7944</v>
      </c>
      <c r="N242" s="109" t="s">
        <v>618</v>
      </c>
      <c r="O242" s="111" t="s">
        <v>319</v>
      </c>
      <c r="P242" s="109" t="s">
        <v>320</v>
      </c>
      <c r="Q242" s="109" t="s">
        <v>320</v>
      </c>
      <c r="R242" s="108">
        <v>1</v>
      </c>
      <c r="S242" s="111" t="s">
        <v>84</v>
      </c>
      <c r="T242" s="108">
        <v>1010803</v>
      </c>
      <c r="U242" s="108">
        <v>800</v>
      </c>
      <c r="V242" s="108">
        <v>1043</v>
      </c>
      <c r="W242" s="108">
        <v>4</v>
      </c>
      <c r="X242" s="113">
        <v>2018</v>
      </c>
      <c r="Y242" s="113">
        <v>132</v>
      </c>
      <c r="Z242" s="113">
        <v>0</v>
      </c>
      <c r="AA242" s="114" t="s">
        <v>80</v>
      </c>
      <c r="AB242" s="108">
        <v>1876</v>
      </c>
      <c r="AC242" s="109" t="s">
        <v>184</v>
      </c>
      <c r="AD242" s="196" t="s">
        <v>701</v>
      </c>
      <c r="AE242" s="196" t="s">
        <v>184</v>
      </c>
      <c r="AF242" s="197">
        <f>AE242-AD242</f>
        <v>-24</v>
      </c>
      <c r="AG242" s="198">
        <f>IF(AI242="SI", 0,J242)</f>
        <v>262.69</v>
      </c>
      <c r="AH242" s="199">
        <f>AG242*AF242</f>
        <v>-6304.5599999999995</v>
      </c>
      <c r="AI242" s="200"/>
    </row>
    <row r="243" spans="1:35" ht="24" x14ac:dyDescent="0.25">
      <c r="A243" s="108">
        <v>2018</v>
      </c>
      <c r="B243" s="108">
        <v>1135</v>
      </c>
      <c r="C243" s="109" t="s">
        <v>184</v>
      </c>
      <c r="D243" s="194" t="s">
        <v>713</v>
      </c>
      <c r="E243" s="109" t="s">
        <v>646</v>
      </c>
      <c r="F243" s="201" t="s">
        <v>470</v>
      </c>
      <c r="G243" s="112">
        <v>591.66999999999996</v>
      </c>
      <c r="H243" s="112">
        <v>70.45</v>
      </c>
      <c r="I243" s="143" t="s">
        <v>79</v>
      </c>
      <c r="J243" s="112">
        <f>IF(I243="SI", G243-H243,G243)</f>
        <v>521.21999999999991</v>
      </c>
      <c r="K243" s="195" t="s">
        <v>471</v>
      </c>
      <c r="L243" s="108">
        <v>2018</v>
      </c>
      <c r="M243" s="108">
        <v>7941</v>
      </c>
      <c r="N243" s="109" t="s">
        <v>618</v>
      </c>
      <c r="O243" s="111" t="s">
        <v>319</v>
      </c>
      <c r="P243" s="109" t="s">
        <v>320</v>
      </c>
      <c r="Q243" s="109" t="s">
        <v>320</v>
      </c>
      <c r="R243" s="108">
        <v>1</v>
      </c>
      <c r="S243" s="111" t="s">
        <v>84</v>
      </c>
      <c r="T243" s="108">
        <v>1010503</v>
      </c>
      <c r="U243" s="108">
        <v>470</v>
      </c>
      <c r="V243" s="108">
        <v>1156</v>
      </c>
      <c r="W243" s="108">
        <v>4</v>
      </c>
      <c r="X243" s="113">
        <v>2018</v>
      </c>
      <c r="Y243" s="113">
        <v>131</v>
      </c>
      <c r="Z243" s="113">
        <v>0</v>
      </c>
      <c r="AA243" s="114" t="s">
        <v>80</v>
      </c>
      <c r="AB243" s="108">
        <v>1877</v>
      </c>
      <c r="AC243" s="109" t="s">
        <v>184</v>
      </c>
      <c r="AD243" s="196" t="s">
        <v>701</v>
      </c>
      <c r="AE243" s="196" t="s">
        <v>184</v>
      </c>
      <c r="AF243" s="197">
        <f>AE243-AD243</f>
        <v>-24</v>
      </c>
      <c r="AG243" s="198">
        <f>IF(AI243="SI", 0,J243)</f>
        <v>521.21999999999991</v>
      </c>
      <c r="AH243" s="199">
        <f>AG243*AF243</f>
        <v>-12509.279999999999</v>
      </c>
      <c r="AI243" s="200"/>
    </row>
    <row r="244" spans="1:35" ht="84" x14ac:dyDescent="0.25">
      <c r="A244" s="108">
        <v>2018</v>
      </c>
      <c r="B244" s="108">
        <v>1136</v>
      </c>
      <c r="C244" s="109" t="s">
        <v>184</v>
      </c>
      <c r="D244" s="194" t="s">
        <v>714</v>
      </c>
      <c r="E244" s="109" t="s">
        <v>219</v>
      </c>
      <c r="F244" s="201" t="s">
        <v>715</v>
      </c>
      <c r="G244" s="112">
        <v>132.19</v>
      </c>
      <c r="H244" s="112">
        <v>23.84</v>
      </c>
      <c r="I244" s="143" t="s">
        <v>79</v>
      </c>
      <c r="J244" s="112">
        <f>IF(I244="SI", G244-H244,G244)</f>
        <v>108.35</v>
      </c>
      <c r="K244" s="195" t="s">
        <v>317</v>
      </c>
      <c r="L244" s="108">
        <v>2018</v>
      </c>
      <c r="M244" s="108">
        <v>7859</v>
      </c>
      <c r="N244" s="109" t="s">
        <v>474</v>
      </c>
      <c r="O244" s="111" t="s">
        <v>319</v>
      </c>
      <c r="P244" s="109" t="s">
        <v>320</v>
      </c>
      <c r="Q244" s="109" t="s">
        <v>320</v>
      </c>
      <c r="R244" s="108">
        <v>1</v>
      </c>
      <c r="S244" s="111" t="s">
        <v>84</v>
      </c>
      <c r="T244" s="108">
        <v>1080203</v>
      </c>
      <c r="U244" s="108">
        <v>2890</v>
      </c>
      <c r="V244" s="108">
        <v>1937</v>
      </c>
      <c r="W244" s="108">
        <v>1</v>
      </c>
      <c r="X244" s="113">
        <v>2018</v>
      </c>
      <c r="Y244" s="113">
        <v>123</v>
      </c>
      <c r="Z244" s="113">
        <v>0</v>
      </c>
      <c r="AA244" s="114" t="s">
        <v>80</v>
      </c>
      <c r="AB244" s="108">
        <v>1878</v>
      </c>
      <c r="AC244" s="109" t="s">
        <v>184</v>
      </c>
      <c r="AD244" s="196" t="s">
        <v>697</v>
      </c>
      <c r="AE244" s="196" t="s">
        <v>184</v>
      </c>
      <c r="AF244" s="197">
        <f>AE244-AD244</f>
        <v>-20</v>
      </c>
      <c r="AG244" s="198">
        <f>IF(AI244="SI", 0,J244)</f>
        <v>108.35</v>
      </c>
      <c r="AH244" s="199">
        <f>AG244*AF244</f>
        <v>-2167</v>
      </c>
      <c r="AI244" s="200"/>
    </row>
    <row r="245" spans="1:35" ht="60" x14ac:dyDescent="0.25">
      <c r="A245" s="108">
        <v>2018</v>
      </c>
      <c r="B245" s="108">
        <v>1137</v>
      </c>
      <c r="C245" s="109" t="s">
        <v>184</v>
      </c>
      <c r="D245" s="194" t="s">
        <v>716</v>
      </c>
      <c r="E245" s="109" t="s">
        <v>219</v>
      </c>
      <c r="F245" s="201" t="s">
        <v>717</v>
      </c>
      <c r="G245" s="112">
        <v>38.700000000000003</v>
      </c>
      <c r="H245" s="112">
        <v>6.98</v>
      </c>
      <c r="I245" s="143" t="s">
        <v>79</v>
      </c>
      <c r="J245" s="112">
        <f>IF(I245="SI", G245-H245,G245)</f>
        <v>31.720000000000002</v>
      </c>
      <c r="K245" s="195" t="s">
        <v>317</v>
      </c>
      <c r="L245" s="108">
        <v>2018</v>
      </c>
      <c r="M245" s="108">
        <v>7829</v>
      </c>
      <c r="N245" s="109" t="s">
        <v>474</v>
      </c>
      <c r="O245" s="111" t="s">
        <v>319</v>
      </c>
      <c r="P245" s="109" t="s">
        <v>320</v>
      </c>
      <c r="Q245" s="109" t="s">
        <v>320</v>
      </c>
      <c r="R245" s="108">
        <v>1</v>
      </c>
      <c r="S245" s="111" t="s">
        <v>84</v>
      </c>
      <c r="T245" s="108">
        <v>1080203</v>
      </c>
      <c r="U245" s="108">
        <v>2890</v>
      </c>
      <c r="V245" s="108">
        <v>1937</v>
      </c>
      <c r="W245" s="108">
        <v>1</v>
      </c>
      <c r="X245" s="113">
        <v>2018</v>
      </c>
      <c r="Y245" s="113">
        <v>123</v>
      </c>
      <c r="Z245" s="113">
        <v>0</v>
      </c>
      <c r="AA245" s="114" t="s">
        <v>80</v>
      </c>
      <c r="AB245" s="108">
        <v>1879</v>
      </c>
      <c r="AC245" s="109" t="s">
        <v>184</v>
      </c>
      <c r="AD245" s="196" t="s">
        <v>697</v>
      </c>
      <c r="AE245" s="196" t="s">
        <v>184</v>
      </c>
      <c r="AF245" s="197">
        <f>AE245-AD245</f>
        <v>-20</v>
      </c>
      <c r="AG245" s="198">
        <f>IF(AI245="SI", 0,J245)</f>
        <v>31.720000000000002</v>
      </c>
      <c r="AH245" s="199">
        <f>AG245*AF245</f>
        <v>-634.40000000000009</v>
      </c>
      <c r="AI245" s="200"/>
    </row>
    <row r="246" spans="1:35" ht="60" x14ac:dyDescent="0.25">
      <c r="A246" s="108">
        <v>2018</v>
      </c>
      <c r="B246" s="108">
        <v>1138</v>
      </c>
      <c r="C246" s="109" t="s">
        <v>184</v>
      </c>
      <c r="D246" s="194" t="s">
        <v>718</v>
      </c>
      <c r="E246" s="109" t="s">
        <v>219</v>
      </c>
      <c r="F246" s="201" t="s">
        <v>719</v>
      </c>
      <c r="G246" s="112">
        <v>42.44</v>
      </c>
      <c r="H246" s="112">
        <v>7.65</v>
      </c>
      <c r="I246" s="143" t="s">
        <v>79</v>
      </c>
      <c r="J246" s="112">
        <f>IF(I246="SI", G246-H246,G246)</f>
        <v>34.79</v>
      </c>
      <c r="K246" s="195" t="s">
        <v>317</v>
      </c>
      <c r="L246" s="108">
        <v>2018</v>
      </c>
      <c r="M246" s="108">
        <v>7890</v>
      </c>
      <c r="N246" s="109" t="s">
        <v>474</v>
      </c>
      <c r="O246" s="111" t="s">
        <v>319</v>
      </c>
      <c r="P246" s="109" t="s">
        <v>320</v>
      </c>
      <c r="Q246" s="109" t="s">
        <v>320</v>
      </c>
      <c r="R246" s="108">
        <v>1</v>
      </c>
      <c r="S246" s="111" t="s">
        <v>84</v>
      </c>
      <c r="T246" s="108">
        <v>1080203</v>
      </c>
      <c r="U246" s="108">
        <v>2890</v>
      </c>
      <c r="V246" s="108">
        <v>1937</v>
      </c>
      <c r="W246" s="108">
        <v>1</v>
      </c>
      <c r="X246" s="113">
        <v>2018</v>
      </c>
      <c r="Y246" s="113">
        <v>123</v>
      </c>
      <c r="Z246" s="113">
        <v>0</v>
      </c>
      <c r="AA246" s="114" t="s">
        <v>80</v>
      </c>
      <c r="AB246" s="108">
        <v>1880</v>
      </c>
      <c r="AC246" s="109" t="s">
        <v>184</v>
      </c>
      <c r="AD246" s="196" t="s">
        <v>697</v>
      </c>
      <c r="AE246" s="196" t="s">
        <v>184</v>
      </c>
      <c r="AF246" s="197">
        <f>AE246-AD246</f>
        <v>-20</v>
      </c>
      <c r="AG246" s="198">
        <f>IF(AI246="SI", 0,J246)</f>
        <v>34.79</v>
      </c>
      <c r="AH246" s="199">
        <f>AG246*AF246</f>
        <v>-695.8</v>
      </c>
      <c r="AI246" s="200"/>
    </row>
    <row r="247" spans="1:35" ht="60" x14ac:dyDescent="0.25">
      <c r="A247" s="108">
        <v>2018</v>
      </c>
      <c r="B247" s="108">
        <v>1139</v>
      </c>
      <c r="C247" s="109" t="s">
        <v>184</v>
      </c>
      <c r="D247" s="194" t="s">
        <v>720</v>
      </c>
      <c r="E247" s="109" t="s">
        <v>219</v>
      </c>
      <c r="F247" s="201" t="s">
        <v>721</v>
      </c>
      <c r="G247" s="112">
        <v>30.68</v>
      </c>
      <c r="H247" s="112">
        <v>5.53</v>
      </c>
      <c r="I247" s="143" t="s">
        <v>79</v>
      </c>
      <c r="J247" s="112">
        <f>IF(I247="SI", G247-H247,G247)</f>
        <v>25.15</v>
      </c>
      <c r="K247" s="195" t="s">
        <v>317</v>
      </c>
      <c r="L247" s="108">
        <v>2018</v>
      </c>
      <c r="M247" s="108">
        <v>7870</v>
      </c>
      <c r="N247" s="109" t="s">
        <v>474</v>
      </c>
      <c r="O247" s="111" t="s">
        <v>319</v>
      </c>
      <c r="P247" s="109" t="s">
        <v>320</v>
      </c>
      <c r="Q247" s="109" t="s">
        <v>320</v>
      </c>
      <c r="R247" s="108">
        <v>1</v>
      </c>
      <c r="S247" s="111" t="s">
        <v>84</v>
      </c>
      <c r="T247" s="108">
        <v>1080203</v>
      </c>
      <c r="U247" s="108">
        <v>2890</v>
      </c>
      <c r="V247" s="108">
        <v>1937</v>
      </c>
      <c r="W247" s="108">
        <v>1</v>
      </c>
      <c r="X247" s="113">
        <v>2018</v>
      </c>
      <c r="Y247" s="113">
        <v>123</v>
      </c>
      <c r="Z247" s="113">
        <v>0</v>
      </c>
      <c r="AA247" s="114" t="s">
        <v>80</v>
      </c>
      <c r="AB247" s="108">
        <v>1881</v>
      </c>
      <c r="AC247" s="109" t="s">
        <v>184</v>
      </c>
      <c r="AD247" s="196" t="s">
        <v>697</v>
      </c>
      <c r="AE247" s="196" t="s">
        <v>184</v>
      </c>
      <c r="AF247" s="197">
        <f>AE247-AD247</f>
        <v>-20</v>
      </c>
      <c r="AG247" s="198">
        <f>IF(AI247="SI", 0,J247)</f>
        <v>25.15</v>
      </c>
      <c r="AH247" s="199">
        <f>AG247*AF247</f>
        <v>-503</v>
      </c>
      <c r="AI247" s="200"/>
    </row>
    <row r="248" spans="1:35" ht="60" x14ac:dyDescent="0.25">
      <c r="A248" s="108">
        <v>2018</v>
      </c>
      <c r="B248" s="108">
        <v>1140</v>
      </c>
      <c r="C248" s="109" t="s">
        <v>184</v>
      </c>
      <c r="D248" s="194" t="s">
        <v>722</v>
      </c>
      <c r="E248" s="109" t="s">
        <v>219</v>
      </c>
      <c r="F248" s="201" t="s">
        <v>723</v>
      </c>
      <c r="G248" s="112">
        <v>169.34</v>
      </c>
      <c r="H248" s="112">
        <v>30.54</v>
      </c>
      <c r="I248" s="143" t="s">
        <v>79</v>
      </c>
      <c r="J248" s="112">
        <f>IF(I248="SI", G248-H248,G248)</f>
        <v>138.80000000000001</v>
      </c>
      <c r="K248" s="195" t="s">
        <v>317</v>
      </c>
      <c r="L248" s="108">
        <v>2018</v>
      </c>
      <c r="M248" s="108">
        <v>7814</v>
      </c>
      <c r="N248" s="109" t="s">
        <v>474</v>
      </c>
      <c r="O248" s="111" t="s">
        <v>319</v>
      </c>
      <c r="P248" s="109" t="s">
        <v>320</v>
      </c>
      <c r="Q248" s="109" t="s">
        <v>320</v>
      </c>
      <c r="R248" s="108">
        <v>1</v>
      </c>
      <c r="S248" s="111" t="s">
        <v>84</v>
      </c>
      <c r="T248" s="108">
        <v>1080203</v>
      </c>
      <c r="U248" s="108">
        <v>2890</v>
      </c>
      <c r="V248" s="108">
        <v>1937</v>
      </c>
      <c r="W248" s="108">
        <v>1</v>
      </c>
      <c r="X248" s="113">
        <v>2018</v>
      </c>
      <c r="Y248" s="113">
        <v>123</v>
      </c>
      <c r="Z248" s="113">
        <v>0</v>
      </c>
      <c r="AA248" s="114" t="s">
        <v>80</v>
      </c>
      <c r="AB248" s="108">
        <v>1882</v>
      </c>
      <c r="AC248" s="109" t="s">
        <v>184</v>
      </c>
      <c r="AD248" s="196" t="s">
        <v>697</v>
      </c>
      <c r="AE248" s="196" t="s">
        <v>184</v>
      </c>
      <c r="AF248" s="197">
        <f>AE248-AD248</f>
        <v>-20</v>
      </c>
      <c r="AG248" s="198">
        <f>IF(AI248="SI", 0,J248)</f>
        <v>138.80000000000001</v>
      </c>
      <c r="AH248" s="199">
        <f>AG248*AF248</f>
        <v>-2776</v>
      </c>
      <c r="AI248" s="200"/>
    </row>
    <row r="249" spans="1:35" ht="60" x14ac:dyDescent="0.25">
      <c r="A249" s="108">
        <v>2018</v>
      </c>
      <c r="B249" s="108">
        <v>1141</v>
      </c>
      <c r="C249" s="109" t="s">
        <v>184</v>
      </c>
      <c r="D249" s="194" t="s">
        <v>724</v>
      </c>
      <c r="E249" s="109" t="s">
        <v>219</v>
      </c>
      <c r="F249" s="201" t="s">
        <v>725</v>
      </c>
      <c r="G249" s="112">
        <v>25.68</v>
      </c>
      <c r="H249" s="112">
        <v>4.63</v>
      </c>
      <c r="I249" s="143" t="s">
        <v>79</v>
      </c>
      <c r="J249" s="112">
        <f>IF(I249="SI", G249-H249,G249)</f>
        <v>21.05</v>
      </c>
      <c r="K249" s="195" t="s">
        <v>317</v>
      </c>
      <c r="L249" s="108">
        <v>2018</v>
      </c>
      <c r="M249" s="108">
        <v>7810</v>
      </c>
      <c r="N249" s="109" t="s">
        <v>474</v>
      </c>
      <c r="O249" s="111" t="s">
        <v>319</v>
      </c>
      <c r="P249" s="109" t="s">
        <v>320</v>
      </c>
      <c r="Q249" s="109" t="s">
        <v>320</v>
      </c>
      <c r="R249" s="108">
        <v>1</v>
      </c>
      <c r="S249" s="111" t="s">
        <v>84</v>
      </c>
      <c r="T249" s="108">
        <v>1080203</v>
      </c>
      <c r="U249" s="108">
        <v>2890</v>
      </c>
      <c r="V249" s="108">
        <v>1937</v>
      </c>
      <c r="W249" s="108">
        <v>1</v>
      </c>
      <c r="X249" s="113">
        <v>2018</v>
      </c>
      <c r="Y249" s="113">
        <v>123</v>
      </c>
      <c r="Z249" s="113">
        <v>0</v>
      </c>
      <c r="AA249" s="114" t="s">
        <v>80</v>
      </c>
      <c r="AB249" s="108">
        <v>1883</v>
      </c>
      <c r="AC249" s="109" t="s">
        <v>184</v>
      </c>
      <c r="AD249" s="196" t="s">
        <v>697</v>
      </c>
      <c r="AE249" s="196" t="s">
        <v>184</v>
      </c>
      <c r="AF249" s="197">
        <f>AE249-AD249</f>
        <v>-20</v>
      </c>
      <c r="AG249" s="198">
        <f>IF(AI249="SI", 0,J249)</f>
        <v>21.05</v>
      </c>
      <c r="AH249" s="199">
        <f>AG249*AF249</f>
        <v>-421</v>
      </c>
      <c r="AI249" s="200"/>
    </row>
    <row r="250" spans="1:35" ht="60" x14ac:dyDescent="0.25">
      <c r="A250" s="108">
        <v>2018</v>
      </c>
      <c r="B250" s="108">
        <v>1142</v>
      </c>
      <c r="C250" s="109" t="s">
        <v>184</v>
      </c>
      <c r="D250" s="194" t="s">
        <v>726</v>
      </c>
      <c r="E250" s="109" t="s">
        <v>219</v>
      </c>
      <c r="F250" s="201" t="s">
        <v>727</v>
      </c>
      <c r="G250" s="112">
        <v>56.8</v>
      </c>
      <c r="H250" s="112">
        <v>10.24</v>
      </c>
      <c r="I250" s="143" t="s">
        <v>79</v>
      </c>
      <c r="J250" s="112">
        <f>IF(I250="SI", G250-H250,G250)</f>
        <v>46.559999999999995</v>
      </c>
      <c r="K250" s="195" t="s">
        <v>317</v>
      </c>
      <c r="L250" s="108">
        <v>2018</v>
      </c>
      <c r="M250" s="108">
        <v>7832</v>
      </c>
      <c r="N250" s="109" t="s">
        <v>474</v>
      </c>
      <c r="O250" s="111" t="s">
        <v>319</v>
      </c>
      <c r="P250" s="109" t="s">
        <v>320</v>
      </c>
      <c r="Q250" s="109" t="s">
        <v>320</v>
      </c>
      <c r="R250" s="108">
        <v>1</v>
      </c>
      <c r="S250" s="111" t="s">
        <v>84</v>
      </c>
      <c r="T250" s="108">
        <v>1080203</v>
      </c>
      <c r="U250" s="108">
        <v>2890</v>
      </c>
      <c r="V250" s="108">
        <v>1937</v>
      </c>
      <c r="W250" s="108">
        <v>1</v>
      </c>
      <c r="X250" s="113">
        <v>2018</v>
      </c>
      <c r="Y250" s="113">
        <v>123</v>
      </c>
      <c r="Z250" s="113">
        <v>0</v>
      </c>
      <c r="AA250" s="114" t="s">
        <v>80</v>
      </c>
      <c r="AB250" s="108">
        <v>1884</v>
      </c>
      <c r="AC250" s="109" t="s">
        <v>184</v>
      </c>
      <c r="AD250" s="196" t="s">
        <v>697</v>
      </c>
      <c r="AE250" s="196" t="s">
        <v>184</v>
      </c>
      <c r="AF250" s="197">
        <f>AE250-AD250</f>
        <v>-20</v>
      </c>
      <c r="AG250" s="198">
        <f>IF(AI250="SI", 0,J250)</f>
        <v>46.559999999999995</v>
      </c>
      <c r="AH250" s="199">
        <f>AG250*AF250</f>
        <v>-931.19999999999993</v>
      </c>
      <c r="AI250" s="200"/>
    </row>
    <row r="251" spans="1:35" ht="72" x14ac:dyDescent="0.25">
      <c r="A251" s="108">
        <v>2018</v>
      </c>
      <c r="B251" s="108">
        <v>1143</v>
      </c>
      <c r="C251" s="109" t="s">
        <v>184</v>
      </c>
      <c r="D251" s="194" t="s">
        <v>728</v>
      </c>
      <c r="E251" s="109" t="s">
        <v>219</v>
      </c>
      <c r="F251" s="201" t="s">
        <v>729</v>
      </c>
      <c r="G251" s="112">
        <v>28.96</v>
      </c>
      <c r="H251" s="112">
        <v>5.22</v>
      </c>
      <c r="I251" s="143" t="s">
        <v>79</v>
      </c>
      <c r="J251" s="112">
        <f>IF(I251="SI", G251-H251,G251)</f>
        <v>23.740000000000002</v>
      </c>
      <c r="K251" s="195" t="s">
        <v>317</v>
      </c>
      <c r="L251" s="108">
        <v>2018</v>
      </c>
      <c r="M251" s="108">
        <v>7820</v>
      </c>
      <c r="N251" s="109" t="s">
        <v>474</v>
      </c>
      <c r="O251" s="111" t="s">
        <v>319</v>
      </c>
      <c r="P251" s="109" t="s">
        <v>320</v>
      </c>
      <c r="Q251" s="109" t="s">
        <v>320</v>
      </c>
      <c r="R251" s="108">
        <v>1</v>
      </c>
      <c r="S251" s="111" t="s">
        <v>84</v>
      </c>
      <c r="T251" s="108">
        <v>1080203</v>
      </c>
      <c r="U251" s="108">
        <v>2890</v>
      </c>
      <c r="V251" s="108">
        <v>1937</v>
      </c>
      <c r="W251" s="108">
        <v>1</v>
      </c>
      <c r="X251" s="113">
        <v>2018</v>
      </c>
      <c r="Y251" s="113">
        <v>123</v>
      </c>
      <c r="Z251" s="113">
        <v>0</v>
      </c>
      <c r="AA251" s="114" t="s">
        <v>80</v>
      </c>
      <c r="AB251" s="108">
        <v>1885</v>
      </c>
      <c r="AC251" s="109" t="s">
        <v>184</v>
      </c>
      <c r="AD251" s="196" t="s">
        <v>697</v>
      </c>
      <c r="AE251" s="196" t="s">
        <v>184</v>
      </c>
      <c r="AF251" s="197">
        <f>AE251-AD251</f>
        <v>-20</v>
      </c>
      <c r="AG251" s="198">
        <f>IF(AI251="SI", 0,J251)</f>
        <v>23.740000000000002</v>
      </c>
      <c r="AH251" s="199">
        <f>AG251*AF251</f>
        <v>-474.80000000000007</v>
      </c>
      <c r="AI251" s="200"/>
    </row>
    <row r="252" spans="1:35" ht="72" x14ac:dyDescent="0.25">
      <c r="A252" s="108">
        <v>2018</v>
      </c>
      <c r="B252" s="108">
        <v>1144</v>
      </c>
      <c r="C252" s="109" t="s">
        <v>184</v>
      </c>
      <c r="D252" s="194" t="s">
        <v>730</v>
      </c>
      <c r="E252" s="109" t="s">
        <v>219</v>
      </c>
      <c r="F252" s="201" t="s">
        <v>731</v>
      </c>
      <c r="G252" s="112">
        <v>83.67</v>
      </c>
      <c r="H252" s="112">
        <v>15.09</v>
      </c>
      <c r="I252" s="143" t="s">
        <v>79</v>
      </c>
      <c r="J252" s="112">
        <f>IF(I252="SI", G252-H252,G252)</f>
        <v>68.58</v>
      </c>
      <c r="K252" s="195" t="s">
        <v>317</v>
      </c>
      <c r="L252" s="108">
        <v>2018</v>
      </c>
      <c r="M252" s="108">
        <v>7851</v>
      </c>
      <c r="N252" s="109" t="s">
        <v>474</v>
      </c>
      <c r="O252" s="111" t="s">
        <v>319</v>
      </c>
      <c r="P252" s="109" t="s">
        <v>320</v>
      </c>
      <c r="Q252" s="109" t="s">
        <v>320</v>
      </c>
      <c r="R252" s="108">
        <v>1</v>
      </c>
      <c r="S252" s="111" t="s">
        <v>84</v>
      </c>
      <c r="T252" s="108">
        <v>1100503</v>
      </c>
      <c r="U252" s="108">
        <v>4210</v>
      </c>
      <c r="V252" s="108">
        <v>1656</v>
      </c>
      <c r="W252" s="108">
        <v>2</v>
      </c>
      <c r="X252" s="113">
        <v>2018</v>
      </c>
      <c r="Y252" s="113">
        <v>118</v>
      </c>
      <c r="Z252" s="113">
        <v>0</v>
      </c>
      <c r="AA252" s="114" t="s">
        <v>80</v>
      </c>
      <c r="AB252" s="108">
        <v>1886</v>
      </c>
      <c r="AC252" s="109" t="s">
        <v>184</v>
      </c>
      <c r="AD252" s="196" t="s">
        <v>697</v>
      </c>
      <c r="AE252" s="196" t="s">
        <v>184</v>
      </c>
      <c r="AF252" s="197">
        <f>AE252-AD252</f>
        <v>-20</v>
      </c>
      <c r="AG252" s="198">
        <f>IF(AI252="SI", 0,J252)</f>
        <v>68.58</v>
      </c>
      <c r="AH252" s="199">
        <f>AG252*AF252</f>
        <v>-1371.6</v>
      </c>
      <c r="AI252" s="200"/>
    </row>
    <row r="253" spans="1:35" ht="72" x14ac:dyDescent="0.25">
      <c r="A253" s="108">
        <v>2018</v>
      </c>
      <c r="B253" s="108">
        <v>1145</v>
      </c>
      <c r="C253" s="109" t="s">
        <v>184</v>
      </c>
      <c r="D253" s="194" t="s">
        <v>732</v>
      </c>
      <c r="E253" s="109" t="s">
        <v>219</v>
      </c>
      <c r="F253" s="201" t="s">
        <v>733</v>
      </c>
      <c r="G253" s="112">
        <v>52.08</v>
      </c>
      <c r="H253" s="112">
        <v>9.39</v>
      </c>
      <c r="I253" s="143" t="s">
        <v>79</v>
      </c>
      <c r="J253" s="112">
        <f>IF(I253="SI", G253-H253,G253)</f>
        <v>42.69</v>
      </c>
      <c r="K253" s="195" t="s">
        <v>317</v>
      </c>
      <c r="L253" s="108">
        <v>2018</v>
      </c>
      <c r="M253" s="108">
        <v>7852</v>
      </c>
      <c r="N253" s="109" t="s">
        <v>474</v>
      </c>
      <c r="O253" s="111" t="s">
        <v>319</v>
      </c>
      <c r="P253" s="109" t="s">
        <v>320</v>
      </c>
      <c r="Q253" s="109" t="s">
        <v>320</v>
      </c>
      <c r="R253" s="108">
        <v>1</v>
      </c>
      <c r="S253" s="111" t="s">
        <v>84</v>
      </c>
      <c r="T253" s="108">
        <v>1080203</v>
      </c>
      <c r="U253" s="108">
        <v>2890</v>
      </c>
      <c r="V253" s="108">
        <v>1937</v>
      </c>
      <c r="W253" s="108">
        <v>1</v>
      </c>
      <c r="X253" s="113">
        <v>2018</v>
      </c>
      <c r="Y253" s="113">
        <v>123</v>
      </c>
      <c r="Z253" s="113">
        <v>0</v>
      </c>
      <c r="AA253" s="114" t="s">
        <v>80</v>
      </c>
      <c r="AB253" s="108">
        <v>1887</v>
      </c>
      <c r="AC253" s="109" t="s">
        <v>184</v>
      </c>
      <c r="AD253" s="196" t="s">
        <v>697</v>
      </c>
      <c r="AE253" s="196" t="s">
        <v>184</v>
      </c>
      <c r="AF253" s="197">
        <f>AE253-AD253</f>
        <v>-20</v>
      </c>
      <c r="AG253" s="198">
        <f>IF(AI253="SI", 0,J253)</f>
        <v>42.69</v>
      </c>
      <c r="AH253" s="199">
        <f>AG253*AF253</f>
        <v>-853.8</v>
      </c>
      <c r="AI253" s="200"/>
    </row>
    <row r="254" spans="1:35" ht="72" x14ac:dyDescent="0.25">
      <c r="A254" s="108">
        <v>2018</v>
      </c>
      <c r="B254" s="108">
        <v>1146</v>
      </c>
      <c r="C254" s="109" t="s">
        <v>184</v>
      </c>
      <c r="D254" s="194" t="s">
        <v>734</v>
      </c>
      <c r="E254" s="109" t="s">
        <v>219</v>
      </c>
      <c r="F254" s="201" t="s">
        <v>735</v>
      </c>
      <c r="G254" s="112">
        <v>38.94</v>
      </c>
      <c r="H254" s="112">
        <v>7.02</v>
      </c>
      <c r="I254" s="143" t="s">
        <v>79</v>
      </c>
      <c r="J254" s="112">
        <f>IF(I254="SI", G254-H254,G254)</f>
        <v>31.919999999999998</v>
      </c>
      <c r="K254" s="195" t="s">
        <v>317</v>
      </c>
      <c r="L254" s="108">
        <v>2018</v>
      </c>
      <c r="M254" s="108">
        <v>7877</v>
      </c>
      <c r="N254" s="109" t="s">
        <v>474</v>
      </c>
      <c r="O254" s="111" t="s">
        <v>319</v>
      </c>
      <c r="P254" s="109" t="s">
        <v>320</v>
      </c>
      <c r="Q254" s="109" t="s">
        <v>320</v>
      </c>
      <c r="R254" s="108">
        <v>1</v>
      </c>
      <c r="S254" s="111" t="s">
        <v>84</v>
      </c>
      <c r="T254" s="108">
        <v>1080203</v>
      </c>
      <c r="U254" s="108">
        <v>2890</v>
      </c>
      <c r="V254" s="108">
        <v>1937</v>
      </c>
      <c r="W254" s="108">
        <v>1</v>
      </c>
      <c r="X254" s="113">
        <v>2018</v>
      </c>
      <c r="Y254" s="113">
        <v>123</v>
      </c>
      <c r="Z254" s="113">
        <v>0</v>
      </c>
      <c r="AA254" s="114" t="s">
        <v>80</v>
      </c>
      <c r="AB254" s="108">
        <v>1888</v>
      </c>
      <c r="AC254" s="109" t="s">
        <v>184</v>
      </c>
      <c r="AD254" s="196" t="s">
        <v>697</v>
      </c>
      <c r="AE254" s="196" t="s">
        <v>184</v>
      </c>
      <c r="AF254" s="197">
        <f>AE254-AD254</f>
        <v>-20</v>
      </c>
      <c r="AG254" s="198">
        <f>IF(AI254="SI", 0,J254)</f>
        <v>31.919999999999998</v>
      </c>
      <c r="AH254" s="199">
        <f>AG254*AF254</f>
        <v>-638.4</v>
      </c>
      <c r="AI254" s="200"/>
    </row>
    <row r="255" spans="1:35" ht="72" x14ac:dyDescent="0.25">
      <c r="A255" s="108">
        <v>2018</v>
      </c>
      <c r="B255" s="108">
        <v>1147</v>
      </c>
      <c r="C255" s="109" t="s">
        <v>184</v>
      </c>
      <c r="D255" s="194" t="s">
        <v>736</v>
      </c>
      <c r="E255" s="109" t="s">
        <v>219</v>
      </c>
      <c r="F255" s="201" t="s">
        <v>737</v>
      </c>
      <c r="G255" s="112">
        <v>401.53</v>
      </c>
      <c r="H255" s="112">
        <v>72.41</v>
      </c>
      <c r="I255" s="143" t="s">
        <v>79</v>
      </c>
      <c r="J255" s="112">
        <f>IF(I255="SI", G255-H255,G255)</f>
        <v>329.12</v>
      </c>
      <c r="K255" s="195" t="s">
        <v>317</v>
      </c>
      <c r="L255" s="108">
        <v>2018</v>
      </c>
      <c r="M255" s="108">
        <v>7813</v>
      </c>
      <c r="N255" s="109" t="s">
        <v>474</v>
      </c>
      <c r="O255" s="111" t="s">
        <v>319</v>
      </c>
      <c r="P255" s="109" t="s">
        <v>320</v>
      </c>
      <c r="Q255" s="109" t="s">
        <v>320</v>
      </c>
      <c r="R255" s="108">
        <v>1</v>
      </c>
      <c r="S255" s="111" t="s">
        <v>84</v>
      </c>
      <c r="T255" s="108">
        <v>1080203</v>
      </c>
      <c r="U255" s="108">
        <v>2890</v>
      </c>
      <c r="V255" s="108">
        <v>1937</v>
      </c>
      <c r="W255" s="108">
        <v>1</v>
      </c>
      <c r="X255" s="113">
        <v>2018</v>
      </c>
      <c r="Y255" s="113">
        <v>123</v>
      </c>
      <c r="Z255" s="113">
        <v>0</v>
      </c>
      <c r="AA255" s="114" t="s">
        <v>80</v>
      </c>
      <c r="AB255" s="108">
        <v>1889</v>
      </c>
      <c r="AC255" s="109" t="s">
        <v>184</v>
      </c>
      <c r="AD255" s="196" t="s">
        <v>697</v>
      </c>
      <c r="AE255" s="196" t="s">
        <v>184</v>
      </c>
      <c r="AF255" s="197">
        <f>AE255-AD255</f>
        <v>-20</v>
      </c>
      <c r="AG255" s="198">
        <f>IF(AI255="SI", 0,J255)</f>
        <v>329.12</v>
      </c>
      <c r="AH255" s="199">
        <f>AG255*AF255</f>
        <v>-6582.4</v>
      </c>
      <c r="AI255" s="200"/>
    </row>
    <row r="256" spans="1:35" ht="60" x14ac:dyDescent="0.25">
      <c r="A256" s="108">
        <v>2018</v>
      </c>
      <c r="B256" s="108">
        <v>1148</v>
      </c>
      <c r="C256" s="109" t="s">
        <v>184</v>
      </c>
      <c r="D256" s="194" t="s">
        <v>738</v>
      </c>
      <c r="E256" s="109" t="s">
        <v>219</v>
      </c>
      <c r="F256" s="201" t="s">
        <v>739</v>
      </c>
      <c r="G256" s="112">
        <v>84.61</v>
      </c>
      <c r="H256" s="112">
        <v>15.26</v>
      </c>
      <c r="I256" s="143" t="s">
        <v>79</v>
      </c>
      <c r="J256" s="112">
        <f>IF(I256="SI", G256-H256,G256)</f>
        <v>69.349999999999994</v>
      </c>
      <c r="K256" s="195" t="s">
        <v>317</v>
      </c>
      <c r="L256" s="108">
        <v>2018</v>
      </c>
      <c r="M256" s="108">
        <v>7866</v>
      </c>
      <c r="N256" s="109" t="s">
        <v>474</v>
      </c>
      <c r="O256" s="111" t="s">
        <v>319</v>
      </c>
      <c r="P256" s="109" t="s">
        <v>320</v>
      </c>
      <c r="Q256" s="109" t="s">
        <v>320</v>
      </c>
      <c r="R256" s="108">
        <v>1</v>
      </c>
      <c r="S256" s="111" t="s">
        <v>84</v>
      </c>
      <c r="T256" s="108">
        <v>1080203</v>
      </c>
      <c r="U256" s="108">
        <v>2890</v>
      </c>
      <c r="V256" s="108">
        <v>1937</v>
      </c>
      <c r="W256" s="108">
        <v>1</v>
      </c>
      <c r="X256" s="113">
        <v>2018</v>
      </c>
      <c r="Y256" s="113">
        <v>123</v>
      </c>
      <c r="Z256" s="113">
        <v>0</v>
      </c>
      <c r="AA256" s="114" t="s">
        <v>80</v>
      </c>
      <c r="AB256" s="108">
        <v>1890</v>
      </c>
      <c r="AC256" s="109" t="s">
        <v>184</v>
      </c>
      <c r="AD256" s="196" t="s">
        <v>697</v>
      </c>
      <c r="AE256" s="196" t="s">
        <v>184</v>
      </c>
      <c r="AF256" s="197">
        <f>AE256-AD256</f>
        <v>-20</v>
      </c>
      <c r="AG256" s="198">
        <f>IF(AI256="SI", 0,J256)</f>
        <v>69.349999999999994</v>
      </c>
      <c r="AH256" s="199">
        <f>AG256*AF256</f>
        <v>-1387</v>
      </c>
      <c r="AI256" s="200"/>
    </row>
    <row r="257" spans="1:35" ht="60" x14ac:dyDescent="0.25">
      <c r="A257" s="108">
        <v>2018</v>
      </c>
      <c r="B257" s="108">
        <v>1149</v>
      </c>
      <c r="C257" s="109" t="s">
        <v>184</v>
      </c>
      <c r="D257" s="194" t="s">
        <v>740</v>
      </c>
      <c r="E257" s="109" t="s">
        <v>219</v>
      </c>
      <c r="F257" s="201" t="s">
        <v>741</v>
      </c>
      <c r="G257" s="112">
        <v>95.25</v>
      </c>
      <c r="H257" s="112">
        <v>17.18</v>
      </c>
      <c r="I257" s="143" t="s">
        <v>79</v>
      </c>
      <c r="J257" s="112">
        <f>IF(I257="SI", G257-H257,G257)</f>
        <v>78.069999999999993</v>
      </c>
      <c r="K257" s="195" t="s">
        <v>317</v>
      </c>
      <c r="L257" s="108">
        <v>2018</v>
      </c>
      <c r="M257" s="108">
        <v>7910</v>
      </c>
      <c r="N257" s="109" t="s">
        <v>321</v>
      </c>
      <c r="O257" s="111" t="s">
        <v>319</v>
      </c>
      <c r="P257" s="109" t="s">
        <v>320</v>
      </c>
      <c r="Q257" s="109" t="s">
        <v>320</v>
      </c>
      <c r="R257" s="108">
        <v>1</v>
      </c>
      <c r="S257" s="111" t="s">
        <v>84</v>
      </c>
      <c r="T257" s="108">
        <v>1080203</v>
      </c>
      <c r="U257" s="108">
        <v>2890</v>
      </c>
      <c r="V257" s="108">
        <v>1937</v>
      </c>
      <c r="W257" s="108">
        <v>1</v>
      </c>
      <c r="X257" s="113">
        <v>2018</v>
      </c>
      <c r="Y257" s="113">
        <v>123</v>
      </c>
      <c r="Z257" s="113">
        <v>0</v>
      </c>
      <c r="AA257" s="114" t="s">
        <v>80</v>
      </c>
      <c r="AB257" s="108">
        <v>1891</v>
      </c>
      <c r="AC257" s="109" t="s">
        <v>184</v>
      </c>
      <c r="AD257" s="196" t="s">
        <v>697</v>
      </c>
      <c r="AE257" s="196" t="s">
        <v>184</v>
      </c>
      <c r="AF257" s="197">
        <f>AE257-AD257</f>
        <v>-20</v>
      </c>
      <c r="AG257" s="198">
        <f>IF(AI257="SI", 0,J257)</f>
        <v>78.069999999999993</v>
      </c>
      <c r="AH257" s="199">
        <f>AG257*AF257</f>
        <v>-1561.3999999999999</v>
      </c>
      <c r="AI257" s="200"/>
    </row>
    <row r="258" spans="1:35" ht="72" x14ac:dyDescent="0.25">
      <c r="A258" s="108">
        <v>2018</v>
      </c>
      <c r="B258" s="108">
        <v>1150</v>
      </c>
      <c r="C258" s="109" t="s">
        <v>184</v>
      </c>
      <c r="D258" s="194" t="s">
        <v>742</v>
      </c>
      <c r="E258" s="109" t="s">
        <v>219</v>
      </c>
      <c r="F258" s="201" t="s">
        <v>743</v>
      </c>
      <c r="G258" s="112">
        <v>15.52</v>
      </c>
      <c r="H258" s="112">
        <v>2.8</v>
      </c>
      <c r="I258" s="143" t="s">
        <v>79</v>
      </c>
      <c r="J258" s="112">
        <f>IF(I258="SI", G258-H258,G258)</f>
        <v>12.719999999999999</v>
      </c>
      <c r="K258" s="195" t="s">
        <v>317</v>
      </c>
      <c r="L258" s="108">
        <v>2018</v>
      </c>
      <c r="M258" s="108">
        <v>7857</v>
      </c>
      <c r="N258" s="109" t="s">
        <v>474</v>
      </c>
      <c r="O258" s="111" t="s">
        <v>319</v>
      </c>
      <c r="P258" s="109" t="s">
        <v>320</v>
      </c>
      <c r="Q258" s="109" t="s">
        <v>320</v>
      </c>
      <c r="R258" s="108">
        <v>1</v>
      </c>
      <c r="S258" s="111" t="s">
        <v>84</v>
      </c>
      <c r="T258" s="108">
        <v>1080203</v>
      </c>
      <c r="U258" s="108">
        <v>2890</v>
      </c>
      <c r="V258" s="108">
        <v>1937</v>
      </c>
      <c r="W258" s="108">
        <v>1</v>
      </c>
      <c r="X258" s="113">
        <v>2018</v>
      </c>
      <c r="Y258" s="113">
        <v>123</v>
      </c>
      <c r="Z258" s="113">
        <v>0</v>
      </c>
      <c r="AA258" s="114" t="s">
        <v>80</v>
      </c>
      <c r="AB258" s="108">
        <v>1892</v>
      </c>
      <c r="AC258" s="109" t="s">
        <v>184</v>
      </c>
      <c r="AD258" s="196" t="s">
        <v>697</v>
      </c>
      <c r="AE258" s="196" t="s">
        <v>184</v>
      </c>
      <c r="AF258" s="197">
        <f>AE258-AD258</f>
        <v>-20</v>
      </c>
      <c r="AG258" s="198">
        <f>IF(AI258="SI", 0,J258)</f>
        <v>12.719999999999999</v>
      </c>
      <c r="AH258" s="199">
        <f>AG258*AF258</f>
        <v>-254.39999999999998</v>
      </c>
      <c r="AI258" s="200"/>
    </row>
    <row r="259" spans="1:35" ht="72" x14ac:dyDescent="0.25">
      <c r="A259" s="108">
        <v>2018</v>
      </c>
      <c r="B259" s="108">
        <v>1151</v>
      </c>
      <c r="C259" s="109" t="s">
        <v>184</v>
      </c>
      <c r="D259" s="194" t="s">
        <v>744</v>
      </c>
      <c r="E259" s="109" t="s">
        <v>219</v>
      </c>
      <c r="F259" s="201" t="s">
        <v>745</v>
      </c>
      <c r="G259" s="112">
        <v>39.64</v>
      </c>
      <c r="H259" s="112">
        <v>7.15</v>
      </c>
      <c r="I259" s="143" t="s">
        <v>79</v>
      </c>
      <c r="J259" s="112">
        <f>IF(I259="SI", G259-H259,G259)</f>
        <v>32.49</v>
      </c>
      <c r="K259" s="195" t="s">
        <v>317</v>
      </c>
      <c r="L259" s="108">
        <v>2018</v>
      </c>
      <c r="M259" s="108">
        <v>7823</v>
      </c>
      <c r="N259" s="109" t="s">
        <v>474</v>
      </c>
      <c r="O259" s="111" t="s">
        <v>319</v>
      </c>
      <c r="P259" s="109" t="s">
        <v>320</v>
      </c>
      <c r="Q259" s="109" t="s">
        <v>320</v>
      </c>
      <c r="R259" s="108">
        <v>1</v>
      </c>
      <c r="S259" s="111" t="s">
        <v>84</v>
      </c>
      <c r="T259" s="108">
        <v>1080203</v>
      </c>
      <c r="U259" s="108">
        <v>2890</v>
      </c>
      <c r="V259" s="108">
        <v>1937</v>
      </c>
      <c r="W259" s="108">
        <v>1</v>
      </c>
      <c r="X259" s="113">
        <v>2018</v>
      </c>
      <c r="Y259" s="113">
        <v>123</v>
      </c>
      <c r="Z259" s="113">
        <v>0</v>
      </c>
      <c r="AA259" s="114" t="s">
        <v>80</v>
      </c>
      <c r="AB259" s="108">
        <v>1893</v>
      </c>
      <c r="AC259" s="109" t="s">
        <v>184</v>
      </c>
      <c r="AD259" s="196" t="s">
        <v>697</v>
      </c>
      <c r="AE259" s="196" t="s">
        <v>184</v>
      </c>
      <c r="AF259" s="197">
        <f>AE259-AD259</f>
        <v>-20</v>
      </c>
      <c r="AG259" s="198">
        <f>IF(AI259="SI", 0,J259)</f>
        <v>32.49</v>
      </c>
      <c r="AH259" s="199">
        <f>AG259*AF259</f>
        <v>-649.80000000000007</v>
      </c>
      <c r="AI259" s="200"/>
    </row>
    <row r="260" spans="1:35" ht="60" x14ac:dyDescent="0.25">
      <c r="A260" s="108">
        <v>2018</v>
      </c>
      <c r="B260" s="108">
        <v>1152</v>
      </c>
      <c r="C260" s="109" t="s">
        <v>184</v>
      </c>
      <c r="D260" s="194" t="s">
        <v>746</v>
      </c>
      <c r="E260" s="109" t="s">
        <v>219</v>
      </c>
      <c r="F260" s="201" t="s">
        <v>747</v>
      </c>
      <c r="G260" s="112">
        <v>26.86</v>
      </c>
      <c r="H260" s="112">
        <v>4.84</v>
      </c>
      <c r="I260" s="143" t="s">
        <v>79</v>
      </c>
      <c r="J260" s="112">
        <f>IF(I260="SI", G260-H260,G260)</f>
        <v>22.02</v>
      </c>
      <c r="K260" s="195" t="s">
        <v>317</v>
      </c>
      <c r="L260" s="108">
        <v>2018</v>
      </c>
      <c r="M260" s="108">
        <v>7869</v>
      </c>
      <c r="N260" s="109" t="s">
        <v>474</v>
      </c>
      <c r="O260" s="111" t="s">
        <v>319</v>
      </c>
      <c r="P260" s="109" t="s">
        <v>320</v>
      </c>
      <c r="Q260" s="109" t="s">
        <v>320</v>
      </c>
      <c r="R260" s="108">
        <v>1</v>
      </c>
      <c r="S260" s="111" t="s">
        <v>84</v>
      </c>
      <c r="T260" s="108">
        <v>1010503</v>
      </c>
      <c r="U260" s="108">
        <v>470</v>
      </c>
      <c r="V260" s="108">
        <v>1156</v>
      </c>
      <c r="W260" s="108">
        <v>1</v>
      </c>
      <c r="X260" s="113">
        <v>2018</v>
      </c>
      <c r="Y260" s="113">
        <v>115</v>
      </c>
      <c r="Z260" s="113">
        <v>0</v>
      </c>
      <c r="AA260" s="114" t="s">
        <v>80</v>
      </c>
      <c r="AB260" s="108">
        <v>1894</v>
      </c>
      <c r="AC260" s="109" t="s">
        <v>184</v>
      </c>
      <c r="AD260" s="196" t="s">
        <v>697</v>
      </c>
      <c r="AE260" s="196" t="s">
        <v>184</v>
      </c>
      <c r="AF260" s="197">
        <f>AE260-AD260</f>
        <v>-20</v>
      </c>
      <c r="AG260" s="198">
        <f>IF(AI260="SI", 0,J260)</f>
        <v>22.02</v>
      </c>
      <c r="AH260" s="199">
        <f>AG260*AF260</f>
        <v>-440.4</v>
      </c>
      <c r="AI260" s="200"/>
    </row>
    <row r="261" spans="1:35" ht="72" x14ac:dyDescent="0.25">
      <c r="A261" s="108">
        <v>2018</v>
      </c>
      <c r="B261" s="108">
        <v>1153</v>
      </c>
      <c r="C261" s="109" t="s">
        <v>184</v>
      </c>
      <c r="D261" s="194" t="s">
        <v>748</v>
      </c>
      <c r="E261" s="109" t="s">
        <v>219</v>
      </c>
      <c r="F261" s="201" t="s">
        <v>749</v>
      </c>
      <c r="G261" s="112">
        <v>86.82</v>
      </c>
      <c r="H261" s="112">
        <v>15.66</v>
      </c>
      <c r="I261" s="143" t="s">
        <v>79</v>
      </c>
      <c r="J261" s="112">
        <f>IF(I261="SI", G261-H261,G261)</f>
        <v>71.16</v>
      </c>
      <c r="K261" s="195" t="s">
        <v>317</v>
      </c>
      <c r="L261" s="108">
        <v>2018</v>
      </c>
      <c r="M261" s="108">
        <v>7834</v>
      </c>
      <c r="N261" s="109" t="s">
        <v>474</v>
      </c>
      <c r="O261" s="111" t="s">
        <v>319</v>
      </c>
      <c r="P261" s="109" t="s">
        <v>320</v>
      </c>
      <c r="Q261" s="109" t="s">
        <v>320</v>
      </c>
      <c r="R261" s="108">
        <v>1</v>
      </c>
      <c r="S261" s="111" t="s">
        <v>84</v>
      </c>
      <c r="T261" s="108">
        <v>1010503</v>
      </c>
      <c r="U261" s="108">
        <v>470</v>
      </c>
      <c r="V261" s="108">
        <v>1156</v>
      </c>
      <c r="W261" s="108">
        <v>1</v>
      </c>
      <c r="X261" s="113">
        <v>2018</v>
      </c>
      <c r="Y261" s="113">
        <v>115</v>
      </c>
      <c r="Z261" s="113">
        <v>0</v>
      </c>
      <c r="AA261" s="114" t="s">
        <v>80</v>
      </c>
      <c r="AB261" s="108">
        <v>1895</v>
      </c>
      <c r="AC261" s="109" t="s">
        <v>184</v>
      </c>
      <c r="AD261" s="196" t="s">
        <v>697</v>
      </c>
      <c r="AE261" s="196" t="s">
        <v>184</v>
      </c>
      <c r="AF261" s="197">
        <f>AE261-AD261</f>
        <v>-20</v>
      </c>
      <c r="AG261" s="198">
        <f>IF(AI261="SI", 0,J261)</f>
        <v>71.16</v>
      </c>
      <c r="AH261" s="199">
        <f>AG261*AF261</f>
        <v>-1423.1999999999998</v>
      </c>
      <c r="AI261" s="200"/>
    </row>
    <row r="262" spans="1:35" ht="72" x14ac:dyDescent="0.25">
      <c r="A262" s="108">
        <v>2018</v>
      </c>
      <c r="B262" s="108">
        <v>1154</v>
      </c>
      <c r="C262" s="109" t="s">
        <v>184</v>
      </c>
      <c r="D262" s="194" t="s">
        <v>750</v>
      </c>
      <c r="E262" s="109" t="s">
        <v>219</v>
      </c>
      <c r="F262" s="201" t="s">
        <v>751</v>
      </c>
      <c r="G262" s="112">
        <v>171.29</v>
      </c>
      <c r="H262" s="112">
        <v>30.89</v>
      </c>
      <c r="I262" s="143" t="s">
        <v>79</v>
      </c>
      <c r="J262" s="112">
        <f>IF(I262="SI", G262-H262,G262)</f>
        <v>140.39999999999998</v>
      </c>
      <c r="K262" s="195" t="s">
        <v>317</v>
      </c>
      <c r="L262" s="108">
        <v>2018</v>
      </c>
      <c r="M262" s="108">
        <v>7812</v>
      </c>
      <c r="N262" s="109" t="s">
        <v>474</v>
      </c>
      <c r="O262" s="111" t="s">
        <v>319</v>
      </c>
      <c r="P262" s="109" t="s">
        <v>320</v>
      </c>
      <c r="Q262" s="109" t="s">
        <v>320</v>
      </c>
      <c r="R262" s="108">
        <v>1</v>
      </c>
      <c r="S262" s="111" t="s">
        <v>84</v>
      </c>
      <c r="T262" s="108">
        <v>1060203</v>
      </c>
      <c r="U262" s="108">
        <v>2340</v>
      </c>
      <c r="V262" s="108">
        <v>1456</v>
      </c>
      <c r="W262" s="108">
        <v>1</v>
      </c>
      <c r="X262" s="113">
        <v>2018</v>
      </c>
      <c r="Y262" s="113">
        <v>127</v>
      </c>
      <c r="Z262" s="113">
        <v>0</v>
      </c>
      <c r="AA262" s="114" t="s">
        <v>80</v>
      </c>
      <c r="AB262" s="108">
        <v>1896</v>
      </c>
      <c r="AC262" s="109" t="s">
        <v>184</v>
      </c>
      <c r="AD262" s="196" t="s">
        <v>697</v>
      </c>
      <c r="AE262" s="196" t="s">
        <v>184</v>
      </c>
      <c r="AF262" s="197">
        <f>AE262-AD262</f>
        <v>-20</v>
      </c>
      <c r="AG262" s="198">
        <f>IF(AI262="SI", 0,J262)</f>
        <v>140.39999999999998</v>
      </c>
      <c r="AH262" s="199">
        <f>AG262*AF262</f>
        <v>-2807.9999999999995</v>
      </c>
      <c r="AI262" s="200"/>
    </row>
    <row r="263" spans="1:35" ht="72" x14ac:dyDescent="0.25">
      <c r="A263" s="108">
        <v>2018</v>
      </c>
      <c r="B263" s="108">
        <v>1155</v>
      </c>
      <c r="C263" s="109" t="s">
        <v>184</v>
      </c>
      <c r="D263" s="194" t="s">
        <v>752</v>
      </c>
      <c r="E263" s="109" t="s">
        <v>219</v>
      </c>
      <c r="F263" s="201" t="s">
        <v>753</v>
      </c>
      <c r="G263" s="112">
        <v>40.020000000000003</v>
      </c>
      <c r="H263" s="112">
        <v>7.22</v>
      </c>
      <c r="I263" s="143" t="s">
        <v>79</v>
      </c>
      <c r="J263" s="112">
        <f>IF(I263="SI", G263-H263,G263)</f>
        <v>32.800000000000004</v>
      </c>
      <c r="K263" s="195" t="s">
        <v>317</v>
      </c>
      <c r="L263" s="108">
        <v>2018</v>
      </c>
      <c r="M263" s="108">
        <v>7850</v>
      </c>
      <c r="N263" s="109" t="s">
        <v>474</v>
      </c>
      <c r="O263" s="111" t="s">
        <v>319</v>
      </c>
      <c r="P263" s="109" t="s">
        <v>320</v>
      </c>
      <c r="Q263" s="109" t="s">
        <v>320</v>
      </c>
      <c r="R263" s="108">
        <v>1</v>
      </c>
      <c r="S263" s="111" t="s">
        <v>84</v>
      </c>
      <c r="T263" s="108">
        <v>1060202</v>
      </c>
      <c r="U263" s="108">
        <v>2330</v>
      </c>
      <c r="V263" s="108">
        <v>1826</v>
      </c>
      <c r="W263" s="108">
        <v>2</v>
      </c>
      <c r="X263" s="113">
        <v>2018</v>
      </c>
      <c r="Y263" s="113">
        <v>120</v>
      </c>
      <c r="Z263" s="113">
        <v>0</v>
      </c>
      <c r="AA263" s="114" t="s">
        <v>80</v>
      </c>
      <c r="AB263" s="108">
        <v>1897</v>
      </c>
      <c r="AC263" s="109" t="s">
        <v>184</v>
      </c>
      <c r="AD263" s="196" t="s">
        <v>697</v>
      </c>
      <c r="AE263" s="196" t="s">
        <v>184</v>
      </c>
      <c r="AF263" s="197">
        <f>AE263-AD263</f>
        <v>-20</v>
      </c>
      <c r="AG263" s="198">
        <f>IF(AI263="SI", 0,J263)</f>
        <v>32.800000000000004</v>
      </c>
      <c r="AH263" s="199">
        <f>AG263*AF263</f>
        <v>-656.00000000000011</v>
      </c>
      <c r="AI263" s="200"/>
    </row>
    <row r="264" spans="1:35" ht="60" x14ac:dyDescent="0.25">
      <c r="A264" s="108">
        <v>2018</v>
      </c>
      <c r="B264" s="108">
        <v>1156</v>
      </c>
      <c r="C264" s="109" t="s">
        <v>184</v>
      </c>
      <c r="D264" s="194" t="s">
        <v>754</v>
      </c>
      <c r="E264" s="109" t="s">
        <v>219</v>
      </c>
      <c r="F264" s="201" t="s">
        <v>755</v>
      </c>
      <c r="G264" s="112">
        <v>99.91</v>
      </c>
      <c r="H264" s="112">
        <v>18.02</v>
      </c>
      <c r="I264" s="143" t="s">
        <v>79</v>
      </c>
      <c r="J264" s="112">
        <f>IF(I264="SI", G264-H264,G264)</f>
        <v>81.89</v>
      </c>
      <c r="K264" s="195" t="s">
        <v>317</v>
      </c>
      <c r="L264" s="108">
        <v>2018</v>
      </c>
      <c r="M264" s="108">
        <v>7911</v>
      </c>
      <c r="N264" s="109" t="s">
        <v>321</v>
      </c>
      <c r="O264" s="111" t="s">
        <v>319</v>
      </c>
      <c r="P264" s="109" t="s">
        <v>320</v>
      </c>
      <c r="Q264" s="109" t="s">
        <v>320</v>
      </c>
      <c r="R264" s="108">
        <v>1</v>
      </c>
      <c r="S264" s="111" t="s">
        <v>84</v>
      </c>
      <c r="T264" s="108">
        <v>1010503</v>
      </c>
      <c r="U264" s="108">
        <v>470</v>
      </c>
      <c r="V264" s="108">
        <v>1156</v>
      </c>
      <c r="W264" s="108">
        <v>1</v>
      </c>
      <c r="X264" s="113">
        <v>2018</v>
      </c>
      <c r="Y264" s="113">
        <v>115</v>
      </c>
      <c r="Z264" s="113">
        <v>0</v>
      </c>
      <c r="AA264" s="114" t="s">
        <v>80</v>
      </c>
      <c r="AB264" s="108">
        <v>1898</v>
      </c>
      <c r="AC264" s="109" t="s">
        <v>184</v>
      </c>
      <c r="AD264" s="196" t="s">
        <v>697</v>
      </c>
      <c r="AE264" s="196" t="s">
        <v>184</v>
      </c>
      <c r="AF264" s="197">
        <f>AE264-AD264</f>
        <v>-20</v>
      </c>
      <c r="AG264" s="198">
        <f>IF(AI264="SI", 0,J264)</f>
        <v>81.89</v>
      </c>
      <c r="AH264" s="199">
        <f>AG264*AF264</f>
        <v>-1637.8</v>
      </c>
      <c r="AI264" s="200"/>
    </row>
    <row r="265" spans="1:35" ht="72" x14ac:dyDescent="0.25">
      <c r="A265" s="108">
        <v>2018</v>
      </c>
      <c r="B265" s="108">
        <v>1157</v>
      </c>
      <c r="C265" s="109" t="s">
        <v>184</v>
      </c>
      <c r="D265" s="194" t="s">
        <v>756</v>
      </c>
      <c r="E265" s="109" t="s">
        <v>219</v>
      </c>
      <c r="F265" s="201" t="s">
        <v>757</v>
      </c>
      <c r="G265" s="112">
        <v>196.49</v>
      </c>
      <c r="H265" s="112">
        <v>35.43</v>
      </c>
      <c r="I265" s="143" t="s">
        <v>79</v>
      </c>
      <c r="J265" s="112">
        <f>IF(I265="SI", G265-H265,G265)</f>
        <v>161.06</v>
      </c>
      <c r="K265" s="195" t="s">
        <v>317</v>
      </c>
      <c r="L265" s="108">
        <v>2018</v>
      </c>
      <c r="M265" s="108">
        <v>7808</v>
      </c>
      <c r="N265" s="109" t="s">
        <v>474</v>
      </c>
      <c r="O265" s="111" t="s">
        <v>319</v>
      </c>
      <c r="P265" s="109" t="s">
        <v>320</v>
      </c>
      <c r="Q265" s="109" t="s">
        <v>320</v>
      </c>
      <c r="R265" s="108">
        <v>1</v>
      </c>
      <c r="S265" s="111" t="s">
        <v>84</v>
      </c>
      <c r="T265" s="108">
        <v>1040303</v>
      </c>
      <c r="U265" s="108">
        <v>1680</v>
      </c>
      <c r="V265" s="108">
        <v>1386</v>
      </c>
      <c r="W265" s="108">
        <v>2</v>
      </c>
      <c r="X265" s="113">
        <v>2018</v>
      </c>
      <c r="Y265" s="113">
        <v>124</v>
      </c>
      <c r="Z265" s="113">
        <v>0</v>
      </c>
      <c r="AA265" s="114" t="s">
        <v>80</v>
      </c>
      <c r="AB265" s="108">
        <v>1899</v>
      </c>
      <c r="AC265" s="109" t="s">
        <v>184</v>
      </c>
      <c r="AD265" s="196" t="s">
        <v>697</v>
      </c>
      <c r="AE265" s="196" t="s">
        <v>184</v>
      </c>
      <c r="AF265" s="197">
        <f>AE265-AD265</f>
        <v>-20</v>
      </c>
      <c r="AG265" s="198">
        <f>IF(AI265="SI", 0,J265)</f>
        <v>161.06</v>
      </c>
      <c r="AH265" s="199">
        <f>AG265*AF265</f>
        <v>-3221.2</v>
      </c>
      <c r="AI265" s="200"/>
    </row>
    <row r="266" spans="1:35" ht="48" x14ac:dyDescent="0.25">
      <c r="A266" s="108">
        <v>2018</v>
      </c>
      <c r="B266" s="108">
        <v>1158</v>
      </c>
      <c r="C266" s="109" t="s">
        <v>184</v>
      </c>
      <c r="D266" s="194" t="s">
        <v>758</v>
      </c>
      <c r="E266" s="109" t="s">
        <v>474</v>
      </c>
      <c r="F266" s="201" t="s">
        <v>419</v>
      </c>
      <c r="G266" s="112">
        <v>97.27</v>
      </c>
      <c r="H266" s="112">
        <v>17.54</v>
      </c>
      <c r="I266" s="143" t="s">
        <v>79</v>
      </c>
      <c r="J266" s="112">
        <f>IF(I266="SI", G266-H266,G266)</f>
        <v>79.72999999999999</v>
      </c>
      <c r="K266" s="195" t="s">
        <v>317</v>
      </c>
      <c r="L266" s="108">
        <v>2018</v>
      </c>
      <c r="M266" s="108">
        <v>7903</v>
      </c>
      <c r="N266" s="109" t="s">
        <v>321</v>
      </c>
      <c r="O266" s="111" t="s">
        <v>420</v>
      </c>
      <c r="P266" s="109" t="s">
        <v>421</v>
      </c>
      <c r="Q266" s="109" t="s">
        <v>421</v>
      </c>
      <c r="R266" s="108">
        <v>1</v>
      </c>
      <c r="S266" s="111" t="s">
        <v>84</v>
      </c>
      <c r="T266" s="108">
        <v>1080203</v>
      </c>
      <c r="U266" s="108">
        <v>2890</v>
      </c>
      <c r="V266" s="108">
        <v>1937</v>
      </c>
      <c r="W266" s="108">
        <v>1</v>
      </c>
      <c r="X266" s="113">
        <v>2018</v>
      </c>
      <c r="Y266" s="113">
        <v>123</v>
      </c>
      <c r="Z266" s="113">
        <v>0</v>
      </c>
      <c r="AA266" s="114" t="s">
        <v>80</v>
      </c>
      <c r="AB266" s="108">
        <v>1900</v>
      </c>
      <c r="AC266" s="109" t="s">
        <v>184</v>
      </c>
      <c r="AD266" s="196" t="s">
        <v>759</v>
      </c>
      <c r="AE266" s="196" t="s">
        <v>184</v>
      </c>
      <c r="AF266" s="197">
        <f>AE266-AD266</f>
        <v>-22</v>
      </c>
      <c r="AG266" s="198">
        <f>IF(AI266="SI", 0,J266)</f>
        <v>79.72999999999999</v>
      </c>
      <c r="AH266" s="199">
        <f>AG266*AF266</f>
        <v>-1754.0599999999997</v>
      </c>
      <c r="AI266" s="200"/>
    </row>
    <row r="267" spans="1:35" ht="48" x14ac:dyDescent="0.25">
      <c r="A267" s="108">
        <v>2018</v>
      </c>
      <c r="B267" s="108">
        <v>1159</v>
      </c>
      <c r="C267" s="109" t="s">
        <v>184</v>
      </c>
      <c r="D267" s="194" t="s">
        <v>760</v>
      </c>
      <c r="E267" s="109" t="s">
        <v>474</v>
      </c>
      <c r="F267" s="201" t="s">
        <v>419</v>
      </c>
      <c r="G267" s="112">
        <v>46.42</v>
      </c>
      <c r="H267" s="112">
        <v>4.22</v>
      </c>
      <c r="I267" s="143" t="s">
        <v>79</v>
      </c>
      <c r="J267" s="112">
        <f>IF(I267="SI", G267-H267,G267)</f>
        <v>42.2</v>
      </c>
      <c r="K267" s="195" t="s">
        <v>317</v>
      </c>
      <c r="L267" s="108">
        <v>2018</v>
      </c>
      <c r="M267" s="108">
        <v>7904</v>
      </c>
      <c r="N267" s="109" t="s">
        <v>321</v>
      </c>
      <c r="O267" s="111" t="s">
        <v>420</v>
      </c>
      <c r="P267" s="109" t="s">
        <v>421</v>
      </c>
      <c r="Q267" s="109" t="s">
        <v>421</v>
      </c>
      <c r="R267" s="108">
        <v>1</v>
      </c>
      <c r="S267" s="111" t="s">
        <v>84</v>
      </c>
      <c r="T267" s="108">
        <v>1080203</v>
      </c>
      <c r="U267" s="108">
        <v>2890</v>
      </c>
      <c r="V267" s="108">
        <v>1937</v>
      </c>
      <c r="W267" s="108">
        <v>1</v>
      </c>
      <c r="X267" s="113">
        <v>2018</v>
      </c>
      <c r="Y267" s="113">
        <v>123</v>
      </c>
      <c r="Z267" s="113">
        <v>0</v>
      </c>
      <c r="AA267" s="114" t="s">
        <v>80</v>
      </c>
      <c r="AB267" s="108">
        <v>1901</v>
      </c>
      <c r="AC267" s="109" t="s">
        <v>184</v>
      </c>
      <c r="AD267" s="196" t="s">
        <v>759</v>
      </c>
      <c r="AE267" s="196" t="s">
        <v>184</v>
      </c>
      <c r="AF267" s="197">
        <f>AE267-AD267</f>
        <v>-22</v>
      </c>
      <c r="AG267" s="198">
        <f>IF(AI267="SI", 0,J267)</f>
        <v>42.2</v>
      </c>
      <c r="AH267" s="199">
        <f>AG267*AF267</f>
        <v>-928.40000000000009</v>
      </c>
      <c r="AI267" s="200"/>
    </row>
    <row r="268" spans="1:35" ht="24" x14ac:dyDescent="0.25">
      <c r="A268" s="108">
        <v>2018</v>
      </c>
      <c r="B268" s="108">
        <v>1160</v>
      </c>
      <c r="C268" s="109" t="s">
        <v>184</v>
      </c>
      <c r="D268" s="194" t="s">
        <v>761</v>
      </c>
      <c r="E268" s="109" t="s">
        <v>474</v>
      </c>
      <c r="F268" s="201" t="s">
        <v>436</v>
      </c>
      <c r="G268" s="112">
        <v>2032.9</v>
      </c>
      <c r="H268" s="112">
        <v>0</v>
      </c>
      <c r="I268" s="143" t="s">
        <v>79</v>
      </c>
      <c r="J268" s="112">
        <f>IF(I268="SI", G268-H268,G268)</f>
        <v>2032.9</v>
      </c>
      <c r="K268" s="195" t="s">
        <v>431</v>
      </c>
      <c r="L268" s="108">
        <v>2018</v>
      </c>
      <c r="M268" s="108">
        <v>7887</v>
      </c>
      <c r="N268" s="109" t="s">
        <v>474</v>
      </c>
      <c r="O268" s="111" t="s">
        <v>437</v>
      </c>
      <c r="P268" s="109" t="s">
        <v>438</v>
      </c>
      <c r="Q268" s="109" t="s">
        <v>439</v>
      </c>
      <c r="R268" s="108">
        <v>4</v>
      </c>
      <c r="S268" s="111" t="s">
        <v>206</v>
      </c>
      <c r="T268" s="108">
        <v>1010803</v>
      </c>
      <c r="U268" s="108">
        <v>800</v>
      </c>
      <c r="V268" s="108">
        <v>1043</v>
      </c>
      <c r="W268" s="108">
        <v>5</v>
      </c>
      <c r="X268" s="113">
        <v>2018</v>
      </c>
      <c r="Y268" s="113">
        <v>78</v>
      </c>
      <c r="Z268" s="113">
        <v>0</v>
      </c>
      <c r="AA268" s="114" t="s">
        <v>80</v>
      </c>
      <c r="AB268" s="108">
        <v>1902</v>
      </c>
      <c r="AC268" s="109" t="s">
        <v>184</v>
      </c>
      <c r="AD268" s="196" t="s">
        <v>762</v>
      </c>
      <c r="AE268" s="196" t="s">
        <v>184</v>
      </c>
      <c r="AF268" s="197">
        <f>AE268-AD268</f>
        <v>-19</v>
      </c>
      <c r="AG268" s="198">
        <f>IF(AI268="SI", 0,J268)</f>
        <v>2032.9</v>
      </c>
      <c r="AH268" s="199">
        <f>AG268*AF268</f>
        <v>-38625.1</v>
      </c>
      <c r="AI268" s="200"/>
    </row>
    <row r="269" spans="1:35" ht="36" x14ac:dyDescent="0.25">
      <c r="A269" s="108">
        <v>2018</v>
      </c>
      <c r="B269" s="108">
        <v>1161</v>
      </c>
      <c r="C269" s="109" t="s">
        <v>184</v>
      </c>
      <c r="D269" s="194" t="s">
        <v>763</v>
      </c>
      <c r="E269" s="109" t="s">
        <v>657</v>
      </c>
      <c r="F269" s="201" t="s">
        <v>764</v>
      </c>
      <c r="G269" s="112">
        <v>862.42</v>
      </c>
      <c r="H269" s="112">
        <v>132.88</v>
      </c>
      <c r="I269" s="143" t="s">
        <v>79</v>
      </c>
      <c r="J269" s="112">
        <f>IF(I269="SI", G269-H269,G269)</f>
        <v>729.54</v>
      </c>
      <c r="K269" s="195" t="s">
        <v>80</v>
      </c>
      <c r="L269" s="108">
        <v>2018</v>
      </c>
      <c r="M269" s="108">
        <v>7872</v>
      </c>
      <c r="N269" s="109" t="s">
        <v>474</v>
      </c>
      <c r="O269" s="111" t="s">
        <v>432</v>
      </c>
      <c r="P269" s="109" t="s">
        <v>433</v>
      </c>
      <c r="Q269" s="109" t="s">
        <v>433</v>
      </c>
      <c r="R269" s="108">
        <v>3</v>
      </c>
      <c r="S269" s="111" t="s">
        <v>121</v>
      </c>
      <c r="T269" s="108">
        <v>1010303</v>
      </c>
      <c r="U269" s="108">
        <v>250</v>
      </c>
      <c r="V269" s="108">
        <v>1012</v>
      </c>
      <c r="W269" s="108">
        <v>1</v>
      </c>
      <c r="X269" s="113">
        <v>2018</v>
      </c>
      <c r="Y269" s="113">
        <v>275</v>
      </c>
      <c r="Z269" s="113">
        <v>0</v>
      </c>
      <c r="AA269" s="114" t="s">
        <v>80</v>
      </c>
      <c r="AB269" s="108">
        <v>1903</v>
      </c>
      <c r="AC269" s="109" t="s">
        <v>184</v>
      </c>
      <c r="AD269" s="196" t="s">
        <v>762</v>
      </c>
      <c r="AE269" s="196" t="s">
        <v>184</v>
      </c>
      <c r="AF269" s="197">
        <f>AE269-AD269</f>
        <v>-19</v>
      </c>
      <c r="AG269" s="198">
        <f>IF(AI269="SI", 0,J269)</f>
        <v>729.54</v>
      </c>
      <c r="AH269" s="199">
        <f>AG269*AF269</f>
        <v>-13861.259999999998</v>
      </c>
      <c r="AI269" s="200"/>
    </row>
    <row r="270" spans="1:35" ht="60" x14ac:dyDescent="0.25">
      <c r="A270" s="108">
        <v>2018</v>
      </c>
      <c r="B270" s="108">
        <v>1162</v>
      </c>
      <c r="C270" s="109" t="s">
        <v>184</v>
      </c>
      <c r="D270" s="194" t="s">
        <v>765</v>
      </c>
      <c r="E270" s="109" t="s">
        <v>219</v>
      </c>
      <c r="F270" s="201" t="s">
        <v>766</v>
      </c>
      <c r="G270" s="112">
        <v>1835.29</v>
      </c>
      <c r="H270" s="112">
        <v>330.95</v>
      </c>
      <c r="I270" s="143" t="s">
        <v>79</v>
      </c>
      <c r="J270" s="112">
        <f>IF(I270="SI", G270-H270,G270)</f>
        <v>1504.34</v>
      </c>
      <c r="K270" s="195" t="s">
        <v>317</v>
      </c>
      <c r="L270" s="108">
        <v>2018</v>
      </c>
      <c r="M270" s="108">
        <v>7856</v>
      </c>
      <c r="N270" s="109" t="s">
        <v>474</v>
      </c>
      <c r="O270" s="111" t="s">
        <v>319</v>
      </c>
      <c r="P270" s="109" t="s">
        <v>320</v>
      </c>
      <c r="Q270" s="109" t="s">
        <v>320</v>
      </c>
      <c r="R270" s="108">
        <v>4</v>
      </c>
      <c r="S270" s="111" t="s">
        <v>206</v>
      </c>
      <c r="T270" s="108">
        <v>1010803</v>
      </c>
      <c r="U270" s="108">
        <v>800</v>
      </c>
      <c r="V270" s="108">
        <v>1043</v>
      </c>
      <c r="W270" s="108">
        <v>2</v>
      </c>
      <c r="X270" s="113">
        <v>2018</v>
      </c>
      <c r="Y270" s="113">
        <v>122</v>
      </c>
      <c r="Z270" s="113">
        <v>0</v>
      </c>
      <c r="AA270" s="114" t="s">
        <v>80</v>
      </c>
      <c r="AB270" s="108">
        <v>1904</v>
      </c>
      <c r="AC270" s="109" t="s">
        <v>184</v>
      </c>
      <c r="AD270" s="196" t="s">
        <v>697</v>
      </c>
      <c r="AE270" s="196" t="s">
        <v>184</v>
      </c>
      <c r="AF270" s="197">
        <f>AE270-AD270</f>
        <v>-20</v>
      </c>
      <c r="AG270" s="198">
        <f>IF(AI270="SI", 0,J270)</f>
        <v>1504.34</v>
      </c>
      <c r="AH270" s="199">
        <f>AG270*AF270</f>
        <v>-30086.799999999999</v>
      </c>
      <c r="AI270" s="200"/>
    </row>
    <row r="271" spans="1:35" ht="60" x14ac:dyDescent="0.25">
      <c r="A271" s="108">
        <v>2018</v>
      </c>
      <c r="B271" s="108">
        <v>1163</v>
      </c>
      <c r="C271" s="109" t="s">
        <v>184</v>
      </c>
      <c r="D271" s="194" t="s">
        <v>767</v>
      </c>
      <c r="E271" s="109" t="s">
        <v>219</v>
      </c>
      <c r="F271" s="201" t="s">
        <v>768</v>
      </c>
      <c r="G271" s="112">
        <v>13.41</v>
      </c>
      <c r="H271" s="112">
        <v>2.42</v>
      </c>
      <c r="I271" s="143" t="s">
        <v>79</v>
      </c>
      <c r="J271" s="112">
        <f>IF(I271="SI", G271-H271,G271)</f>
        <v>10.99</v>
      </c>
      <c r="K271" s="195" t="s">
        <v>317</v>
      </c>
      <c r="L271" s="108">
        <v>2018</v>
      </c>
      <c r="M271" s="108">
        <v>7822</v>
      </c>
      <c r="N271" s="109" t="s">
        <v>474</v>
      </c>
      <c r="O271" s="111" t="s">
        <v>319</v>
      </c>
      <c r="P271" s="109" t="s">
        <v>320</v>
      </c>
      <c r="Q271" s="109" t="s">
        <v>320</v>
      </c>
      <c r="R271" s="108">
        <v>1</v>
      </c>
      <c r="S271" s="111" t="s">
        <v>84</v>
      </c>
      <c r="T271" s="108">
        <v>1110703</v>
      </c>
      <c r="U271" s="108">
        <v>4980</v>
      </c>
      <c r="V271" s="108">
        <v>2115</v>
      </c>
      <c r="W271" s="108">
        <v>1</v>
      </c>
      <c r="X271" s="113">
        <v>2018</v>
      </c>
      <c r="Y271" s="113">
        <v>121</v>
      </c>
      <c r="Z271" s="113">
        <v>0</v>
      </c>
      <c r="AA271" s="114" t="s">
        <v>80</v>
      </c>
      <c r="AB271" s="108">
        <v>1905</v>
      </c>
      <c r="AC271" s="109" t="s">
        <v>184</v>
      </c>
      <c r="AD271" s="196" t="s">
        <v>697</v>
      </c>
      <c r="AE271" s="196" t="s">
        <v>184</v>
      </c>
      <c r="AF271" s="197">
        <f>AE271-AD271</f>
        <v>-20</v>
      </c>
      <c r="AG271" s="198">
        <f>IF(AI271="SI", 0,J271)</f>
        <v>10.99</v>
      </c>
      <c r="AH271" s="199">
        <f>AG271*AF271</f>
        <v>-219.8</v>
      </c>
      <c r="AI271" s="200"/>
    </row>
    <row r="272" spans="1:35" ht="60" x14ac:dyDescent="0.25">
      <c r="A272" s="108">
        <v>2018</v>
      </c>
      <c r="B272" s="108">
        <v>1164</v>
      </c>
      <c r="C272" s="109" t="s">
        <v>184</v>
      </c>
      <c r="D272" s="194" t="s">
        <v>769</v>
      </c>
      <c r="E272" s="109" t="s">
        <v>219</v>
      </c>
      <c r="F272" s="201" t="s">
        <v>770</v>
      </c>
      <c r="G272" s="112">
        <v>14.81</v>
      </c>
      <c r="H272" s="112">
        <v>2.67</v>
      </c>
      <c r="I272" s="143" t="s">
        <v>79</v>
      </c>
      <c r="J272" s="112">
        <f>IF(I272="SI", G272-H272,G272)</f>
        <v>12.14</v>
      </c>
      <c r="K272" s="195" t="s">
        <v>317</v>
      </c>
      <c r="L272" s="108">
        <v>2018</v>
      </c>
      <c r="M272" s="108">
        <v>7909</v>
      </c>
      <c r="N272" s="109" t="s">
        <v>321</v>
      </c>
      <c r="O272" s="111" t="s">
        <v>319</v>
      </c>
      <c r="P272" s="109" t="s">
        <v>320</v>
      </c>
      <c r="Q272" s="109" t="s">
        <v>320</v>
      </c>
      <c r="R272" s="108">
        <v>1</v>
      </c>
      <c r="S272" s="111" t="s">
        <v>84</v>
      </c>
      <c r="T272" s="108">
        <v>1080203</v>
      </c>
      <c r="U272" s="108">
        <v>2890</v>
      </c>
      <c r="V272" s="108">
        <v>1937</v>
      </c>
      <c r="W272" s="108">
        <v>1</v>
      </c>
      <c r="X272" s="113">
        <v>2018</v>
      </c>
      <c r="Y272" s="113">
        <v>123</v>
      </c>
      <c r="Z272" s="113">
        <v>0</v>
      </c>
      <c r="AA272" s="114" t="s">
        <v>80</v>
      </c>
      <c r="AB272" s="108">
        <v>1906</v>
      </c>
      <c r="AC272" s="109" t="s">
        <v>184</v>
      </c>
      <c r="AD272" s="196" t="s">
        <v>697</v>
      </c>
      <c r="AE272" s="196" t="s">
        <v>184</v>
      </c>
      <c r="AF272" s="197">
        <f>AE272-AD272</f>
        <v>-20</v>
      </c>
      <c r="AG272" s="198">
        <f>IF(AI272="SI", 0,J272)</f>
        <v>12.14</v>
      </c>
      <c r="AH272" s="199">
        <f>AG272*AF272</f>
        <v>-242.8</v>
      </c>
      <c r="AI272" s="200"/>
    </row>
    <row r="273" spans="1:35" ht="72" x14ac:dyDescent="0.25">
      <c r="A273" s="108">
        <v>2018</v>
      </c>
      <c r="B273" s="108">
        <v>1165</v>
      </c>
      <c r="C273" s="109" t="s">
        <v>184</v>
      </c>
      <c r="D273" s="194" t="s">
        <v>771</v>
      </c>
      <c r="E273" s="109" t="s">
        <v>219</v>
      </c>
      <c r="F273" s="201" t="s">
        <v>772</v>
      </c>
      <c r="G273" s="112">
        <v>74.739999999999995</v>
      </c>
      <c r="H273" s="112">
        <v>13.48</v>
      </c>
      <c r="I273" s="143" t="s">
        <v>79</v>
      </c>
      <c r="J273" s="112">
        <f>IF(I273="SI", G273-H273,G273)</f>
        <v>61.259999999999991</v>
      </c>
      <c r="K273" s="195" t="s">
        <v>317</v>
      </c>
      <c r="L273" s="108">
        <v>2018</v>
      </c>
      <c r="M273" s="108">
        <v>7868</v>
      </c>
      <c r="N273" s="109" t="s">
        <v>474</v>
      </c>
      <c r="O273" s="111" t="s">
        <v>319</v>
      </c>
      <c r="P273" s="109" t="s">
        <v>320</v>
      </c>
      <c r="Q273" s="109" t="s">
        <v>320</v>
      </c>
      <c r="R273" s="108">
        <v>1</v>
      </c>
      <c r="S273" s="111" t="s">
        <v>84</v>
      </c>
      <c r="T273" s="108">
        <v>1080203</v>
      </c>
      <c r="U273" s="108">
        <v>2890</v>
      </c>
      <c r="V273" s="108">
        <v>1937</v>
      </c>
      <c r="W273" s="108">
        <v>1</v>
      </c>
      <c r="X273" s="113">
        <v>2018</v>
      </c>
      <c r="Y273" s="113">
        <v>123</v>
      </c>
      <c r="Z273" s="113">
        <v>0</v>
      </c>
      <c r="AA273" s="114" t="s">
        <v>80</v>
      </c>
      <c r="AB273" s="108">
        <v>1907</v>
      </c>
      <c r="AC273" s="109" t="s">
        <v>184</v>
      </c>
      <c r="AD273" s="196" t="s">
        <v>697</v>
      </c>
      <c r="AE273" s="196" t="s">
        <v>184</v>
      </c>
      <c r="AF273" s="197">
        <f>AE273-AD273</f>
        <v>-20</v>
      </c>
      <c r="AG273" s="198">
        <f>IF(AI273="SI", 0,J273)</f>
        <v>61.259999999999991</v>
      </c>
      <c r="AH273" s="199">
        <f>AG273*AF273</f>
        <v>-1225.1999999999998</v>
      </c>
      <c r="AI273" s="200"/>
    </row>
    <row r="274" spans="1:35" ht="60" x14ac:dyDescent="0.25">
      <c r="A274" s="108">
        <v>2018</v>
      </c>
      <c r="B274" s="108">
        <v>1166</v>
      </c>
      <c r="C274" s="109" t="s">
        <v>184</v>
      </c>
      <c r="D274" s="194" t="s">
        <v>773</v>
      </c>
      <c r="E274" s="109" t="s">
        <v>219</v>
      </c>
      <c r="F274" s="201" t="s">
        <v>774</v>
      </c>
      <c r="G274" s="112">
        <v>61.77</v>
      </c>
      <c r="H274" s="112">
        <v>11.14</v>
      </c>
      <c r="I274" s="143" t="s">
        <v>79</v>
      </c>
      <c r="J274" s="112">
        <f>IF(I274="SI", G274-H274,G274)</f>
        <v>50.63</v>
      </c>
      <c r="K274" s="195" t="s">
        <v>317</v>
      </c>
      <c r="L274" s="108">
        <v>2018</v>
      </c>
      <c r="M274" s="108">
        <v>7831</v>
      </c>
      <c r="N274" s="109" t="s">
        <v>474</v>
      </c>
      <c r="O274" s="111" t="s">
        <v>319</v>
      </c>
      <c r="P274" s="109" t="s">
        <v>320</v>
      </c>
      <c r="Q274" s="109" t="s">
        <v>320</v>
      </c>
      <c r="R274" s="108">
        <v>1</v>
      </c>
      <c r="S274" s="111" t="s">
        <v>84</v>
      </c>
      <c r="T274" s="108">
        <v>1080203</v>
      </c>
      <c r="U274" s="108">
        <v>2890</v>
      </c>
      <c r="V274" s="108">
        <v>1937</v>
      </c>
      <c r="W274" s="108">
        <v>1</v>
      </c>
      <c r="X274" s="113">
        <v>2018</v>
      </c>
      <c r="Y274" s="113">
        <v>123</v>
      </c>
      <c r="Z274" s="113">
        <v>0</v>
      </c>
      <c r="AA274" s="114" t="s">
        <v>80</v>
      </c>
      <c r="AB274" s="108">
        <v>1908</v>
      </c>
      <c r="AC274" s="109" t="s">
        <v>184</v>
      </c>
      <c r="AD274" s="196" t="s">
        <v>697</v>
      </c>
      <c r="AE274" s="196" t="s">
        <v>184</v>
      </c>
      <c r="AF274" s="197">
        <f>AE274-AD274</f>
        <v>-20</v>
      </c>
      <c r="AG274" s="198">
        <f>IF(AI274="SI", 0,J274)</f>
        <v>50.63</v>
      </c>
      <c r="AH274" s="199">
        <f>AG274*AF274</f>
        <v>-1012.6</v>
      </c>
      <c r="AI274" s="200"/>
    </row>
    <row r="275" spans="1:35" ht="72" x14ac:dyDescent="0.25">
      <c r="A275" s="108">
        <v>2018</v>
      </c>
      <c r="B275" s="108">
        <v>1167</v>
      </c>
      <c r="C275" s="109" t="s">
        <v>184</v>
      </c>
      <c r="D275" s="194" t="s">
        <v>775</v>
      </c>
      <c r="E275" s="109" t="s">
        <v>219</v>
      </c>
      <c r="F275" s="201" t="s">
        <v>776</v>
      </c>
      <c r="G275" s="112">
        <v>16.38</v>
      </c>
      <c r="H275" s="112">
        <v>2.95</v>
      </c>
      <c r="I275" s="143" t="s">
        <v>79</v>
      </c>
      <c r="J275" s="112">
        <f>IF(I275="SI", G275-H275,G275)</f>
        <v>13.43</v>
      </c>
      <c r="K275" s="195" t="s">
        <v>317</v>
      </c>
      <c r="L275" s="108">
        <v>2018</v>
      </c>
      <c r="M275" s="108">
        <v>7908</v>
      </c>
      <c r="N275" s="109" t="s">
        <v>321</v>
      </c>
      <c r="O275" s="111" t="s">
        <v>319</v>
      </c>
      <c r="P275" s="109" t="s">
        <v>320</v>
      </c>
      <c r="Q275" s="109" t="s">
        <v>320</v>
      </c>
      <c r="R275" s="108">
        <v>1</v>
      </c>
      <c r="S275" s="111" t="s">
        <v>84</v>
      </c>
      <c r="T275" s="108">
        <v>1080203</v>
      </c>
      <c r="U275" s="108">
        <v>2890</v>
      </c>
      <c r="V275" s="108">
        <v>1937</v>
      </c>
      <c r="W275" s="108">
        <v>1</v>
      </c>
      <c r="X275" s="113">
        <v>2018</v>
      </c>
      <c r="Y275" s="113">
        <v>123</v>
      </c>
      <c r="Z275" s="113">
        <v>0</v>
      </c>
      <c r="AA275" s="114" t="s">
        <v>80</v>
      </c>
      <c r="AB275" s="108">
        <v>1909</v>
      </c>
      <c r="AC275" s="109" t="s">
        <v>184</v>
      </c>
      <c r="AD275" s="196" t="s">
        <v>697</v>
      </c>
      <c r="AE275" s="196" t="s">
        <v>184</v>
      </c>
      <c r="AF275" s="197">
        <f>AE275-AD275</f>
        <v>-20</v>
      </c>
      <c r="AG275" s="198">
        <f>IF(AI275="SI", 0,J275)</f>
        <v>13.43</v>
      </c>
      <c r="AH275" s="199">
        <f>AG275*AF275</f>
        <v>-268.60000000000002</v>
      </c>
      <c r="AI275" s="200"/>
    </row>
    <row r="276" spans="1:35" ht="72" x14ac:dyDescent="0.25">
      <c r="A276" s="108">
        <v>2018</v>
      </c>
      <c r="B276" s="108">
        <v>1168</v>
      </c>
      <c r="C276" s="109" t="s">
        <v>184</v>
      </c>
      <c r="D276" s="194" t="s">
        <v>777</v>
      </c>
      <c r="E276" s="109" t="s">
        <v>219</v>
      </c>
      <c r="F276" s="201" t="s">
        <v>778</v>
      </c>
      <c r="G276" s="112">
        <v>62.6</v>
      </c>
      <c r="H276" s="112">
        <v>11.29</v>
      </c>
      <c r="I276" s="143" t="s">
        <v>79</v>
      </c>
      <c r="J276" s="112">
        <f>IF(I276="SI", G276-H276,G276)</f>
        <v>51.31</v>
      </c>
      <c r="K276" s="195" t="s">
        <v>317</v>
      </c>
      <c r="L276" s="108">
        <v>2018</v>
      </c>
      <c r="M276" s="108">
        <v>7853</v>
      </c>
      <c r="N276" s="109" t="s">
        <v>474</v>
      </c>
      <c r="O276" s="111" t="s">
        <v>319</v>
      </c>
      <c r="P276" s="109" t="s">
        <v>320</v>
      </c>
      <c r="Q276" s="109" t="s">
        <v>320</v>
      </c>
      <c r="R276" s="108">
        <v>1</v>
      </c>
      <c r="S276" s="111" t="s">
        <v>84</v>
      </c>
      <c r="T276" s="108">
        <v>1080203</v>
      </c>
      <c r="U276" s="108">
        <v>2890</v>
      </c>
      <c r="V276" s="108">
        <v>1937</v>
      </c>
      <c r="W276" s="108">
        <v>1</v>
      </c>
      <c r="X276" s="113">
        <v>2018</v>
      </c>
      <c r="Y276" s="113">
        <v>123</v>
      </c>
      <c r="Z276" s="113">
        <v>0</v>
      </c>
      <c r="AA276" s="114" t="s">
        <v>80</v>
      </c>
      <c r="AB276" s="108">
        <v>1910</v>
      </c>
      <c r="AC276" s="109" t="s">
        <v>184</v>
      </c>
      <c r="AD276" s="196" t="s">
        <v>697</v>
      </c>
      <c r="AE276" s="196" t="s">
        <v>184</v>
      </c>
      <c r="AF276" s="197">
        <f>AE276-AD276</f>
        <v>-20</v>
      </c>
      <c r="AG276" s="198">
        <f>IF(AI276="SI", 0,J276)</f>
        <v>51.31</v>
      </c>
      <c r="AH276" s="199">
        <f>AG276*AF276</f>
        <v>-1026.2</v>
      </c>
      <c r="AI276" s="200"/>
    </row>
    <row r="277" spans="1:35" ht="72" x14ac:dyDescent="0.25">
      <c r="A277" s="108">
        <v>2018</v>
      </c>
      <c r="B277" s="108">
        <v>1169</v>
      </c>
      <c r="C277" s="109" t="s">
        <v>184</v>
      </c>
      <c r="D277" s="194" t="s">
        <v>779</v>
      </c>
      <c r="E277" s="109" t="s">
        <v>219</v>
      </c>
      <c r="F277" s="201" t="s">
        <v>780</v>
      </c>
      <c r="G277" s="112">
        <v>72.569999999999993</v>
      </c>
      <c r="H277" s="112">
        <v>13.09</v>
      </c>
      <c r="I277" s="143" t="s">
        <v>79</v>
      </c>
      <c r="J277" s="112">
        <f>IF(I277="SI", G277-H277,G277)</f>
        <v>59.47999999999999</v>
      </c>
      <c r="K277" s="195" t="s">
        <v>317</v>
      </c>
      <c r="L277" s="108">
        <v>2018</v>
      </c>
      <c r="M277" s="108">
        <v>7847</v>
      </c>
      <c r="N277" s="109" t="s">
        <v>474</v>
      </c>
      <c r="O277" s="111" t="s">
        <v>319</v>
      </c>
      <c r="P277" s="109" t="s">
        <v>320</v>
      </c>
      <c r="Q277" s="109" t="s">
        <v>320</v>
      </c>
      <c r="R277" s="108">
        <v>1</v>
      </c>
      <c r="S277" s="111" t="s">
        <v>84</v>
      </c>
      <c r="T277" s="108">
        <v>1080203</v>
      </c>
      <c r="U277" s="108">
        <v>2890</v>
      </c>
      <c r="V277" s="108">
        <v>1937</v>
      </c>
      <c r="W277" s="108">
        <v>1</v>
      </c>
      <c r="X277" s="113">
        <v>2018</v>
      </c>
      <c r="Y277" s="113">
        <v>123</v>
      </c>
      <c r="Z277" s="113">
        <v>0</v>
      </c>
      <c r="AA277" s="114" t="s">
        <v>80</v>
      </c>
      <c r="AB277" s="108">
        <v>1911</v>
      </c>
      <c r="AC277" s="109" t="s">
        <v>184</v>
      </c>
      <c r="AD277" s="196" t="s">
        <v>697</v>
      </c>
      <c r="AE277" s="196" t="s">
        <v>184</v>
      </c>
      <c r="AF277" s="197">
        <f>AE277-AD277</f>
        <v>-20</v>
      </c>
      <c r="AG277" s="198">
        <f>IF(AI277="SI", 0,J277)</f>
        <v>59.47999999999999</v>
      </c>
      <c r="AH277" s="199">
        <f>AG277*AF277</f>
        <v>-1189.5999999999999</v>
      </c>
      <c r="AI277" s="200"/>
    </row>
    <row r="278" spans="1:35" ht="72" x14ac:dyDescent="0.25">
      <c r="A278" s="108">
        <v>2018</v>
      </c>
      <c r="B278" s="108">
        <v>1170</v>
      </c>
      <c r="C278" s="109" t="s">
        <v>184</v>
      </c>
      <c r="D278" s="194" t="s">
        <v>781</v>
      </c>
      <c r="E278" s="109" t="s">
        <v>219</v>
      </c>
      <c r="F278" s="201" t="s">
        <v>782</v>
      </c>
      <c r="G278" s="112">
        <v>37.49</v>
      </c>
      <c r="H278" s="112">
        <v>6.76</v>
      </c>
      <c r="I278" s="143" t="s">
        <v>79</v>
      </c>
      <c r="J278" s="112">
        <f>IF(I278="SI", G278-H278,G278)</f>
        <v>30.730000000000004</v>
      </c>
      <c r="K278" s="195" t="s">
        <v>317</v>
      </c>
      <c r="L278" s="108">
        <v>2018</v>
      </c>
      <c r="M278" s="108">
        <v>7825</v>
      </c>
      <c r="N278" s="109" t="s">
        <v>474</v>
      </c>
      <c r="O278" s="111" t="s">
        <v>319</v>
      </c>
      <c r="P278" s="109" t="s">
        <v>320</v>
      </c>
      <c r="Q278" s="109" t="s">
        <v>320</v>
      </c>
      <c r="R278" s="108">
        <v>1</v>
      </c>
      <c r="S278" s="111" t="s">
        <v>84</v>
      </c>
      <c r="T278" s="108">
        <v>1080203</v>
      </c>
      <c r="U278" s="108">
        <v>2890</v>
      </c>
      <c r="V278" s="108">
        <v>1937</v>
      </c>
      <c r="W278" s="108">
        <v>1</v>
      </c>
      <c r="X278" s="113">
        <v>2018</v>
      </c>
      <c r="Y278" s="113">
        <v>123</v>
      </c>
      <c r="Z278" s="113">
        <v>0</v>
      </c>
      <c r="AA278" s="114" t="s">
        <v>80</v>
      </c>
      <c r="AB278" s="108">
        <v>1912</v>
      </c>
      <c r="AC278" s="109" t="s">
        <v>184</v>
      </c>
      <c r="AD278" s="196" t="s">
        <v>697</v>
      </c>
      <c r="AE278" s="196" t="s">
        <v>184</v>
      </c>
      <c r="AF278" s="197">
        <f>AE278-AD278</f>
        <v>-20</v>
      </c>
      <c r="AG278" s="198">
        <f>IF(AI278="SI", 0,J278)</f>
        <v>30.730000000000004</v>
      </c>
      <c r="AH278" s="199">
        <f>AG278*AF278</f>
        <v>-614.60000000000014</v>
      </c>
      <c r="AI278" s="200"/>
    </row>
    <row r="279" spans="1:35" ht="60" x14ac:dyDescent="0.25">
      <c r="A279" s="108">
        <v>2018</v>
      </c>
      <c r="B279" s="108">
        <v>1171</v>
      </c>
      <c r="C279" s="109" t="s">
        <v>531</v>
      </c>
      <c r="D279" s="194" t="s">
        <v>783</v>
      </c>
      <c r="E279" s="109" t="s">
        <v>219</v>
      </c>
      <c r="F279" s="201" t="s">
        <v>784</v>
      </c>
      <c r="G279" s="112">
        <v>120.83</v>
      </c>
      <c r="H279" s="112">
        <v>21.79</v>
      </c>
      <c r="I279" s="143" t="s">
        <v>79</v>
      </c>
      <c r="J279" s="112">
        <f>IF(I279="SI", G279-H279,G279)</f>
        <v>99.039999999999992</v>
      </c>
      <c r="K279" s="195" t="s">
        <v>317</v>
      </c>
      <c r="L279" s="108">
        <v>2018</v>
      </c>
      <c r="M279" s="108">
        <v>7815</v>
      </c>
      <c r="N279" s="109" t="s">
        <v>474</v>
      </c>
      <c r="O279" s="111" t="s">
        <v>319</v>
      </c>
      <c r="P279" s="109" t="s">
        <v>320</v>
      </c>
      <c r="Q279" s="109" t="s">
        <v>320</v>
      </c>
      <c r="R279" s="108">
        <v>1</v>
      </c>
      <c r="S279" s="111" t="s">
        <v>84</v>
      </c>
      <c r="T279" s="108">
        <v>1080203</v>
      </c>
      <c r="U279" s="108">
        <v>2890</v>
      </c>
      <c r="V279" s="108">
        <v>1937</v>
      </c>
      <c r="W279" s="108">
        <v>1</v>
      </c>
      <c r="X279" s="113">
        <v>2018</v>
      </c>
      <c r="Y279" s="113">
        <v>123</v>
      </c>
      <c r="Z279" s="113">
        <v>0</v>
      </c>
      <c r="AA279" s="114" t="s">
        <v>80</v>
      </c>
      <c r="AB279" s="108">
        <v>1936</v>
      </c>
      <c r="AC279" s="109" t="s">
        <v>531</v>
      </c>
      <c r="AD279" s="196" t="s">
        <v>697</v>
      </c>
      <c r="AE279" s="196" t="s">
        <v>531</v>
      </c>
      <c r="AF279" s="197">
        <f>AE279-AD279</f>
        <v>-19</v>
      </c>
      <c r="AG279" s="198">
        <f>IF(AI279="SI", 0,J279)</f>
        <v>99.039999999999992</v>
      </c>
      <c r="AH279" s="199">
        <f>AG279*AF279</f>
        <v>-1881.7599999999998</v>
      </c>
      <c r="AI279" s="200"/>
    </row>
    <row r="280" spans="1:35" ht="60" x14ac:dyDescent="0.25">
      <c r="A280" s="108">
        <v>2018</v>
      </c>
      <c r="B280" s="108">
        <v>1172</v>
      </c>
      <c r="C280" s="109" t="s">
        <v>531</v>
      </c>
      <c r="D280" s="194" t="s">
        <v>785</v>
      </c>
      <c r="E280" s="109" t="s">
        <v>219</v>
      </c>
      <c r="F280" s="201" t="s">
        <v>786</v>
      </c>
      <c r="G280" s="112">
        <v>37.81</v>
      </c>
      <c r="H280" s="112">
        <v>6.82</v>
      </c>
      <c r="I280" s="143" t="s">
        <v>79</v>
      </c>
      <c r="J280" s="112">
        <f>IF(I280="SI", G280-H280,G280)</f>
        <v>30.990000000000002</v>
      </c>
      <c r="K280" s="195" t="s">
        <v>317</v>
      </c>
      <c r="L280" s="108">
        <v>2018</v>
      </c>
      <c r="M280" s="108">
        <v>7854</v>
      </c>
      <c r="N280" s="109" t="s">
        <v>474</v>
      </c>
      <c r="O280" s="111" t="s">
        <v>319</v>
      </c>
      <c r="P280" s="109" t="s">
        <v>320</v>
      </c>
      <c r="Q280" s="109" t="s">
        <v>320</v>
      </c>
      <c r="R280" s="108">
        <v>1</v>
      </c>
      <c r="S280" s="111" t="s">
        <v>84</v>
      </c>
      <c r="T280" s="108">
        <v>1060202</v>
      </c>
      <c r="U280" s="108">
        <v>2330</v>
      </c>
      <c r="V280" s="108">
        <v>1826</v>
      </c>
      <c r="W280" s="108">
        <v>2</v>
      </c>
      <c r="X280" s="113">
        <v>2018</v>
      </c>
      <c r="Y280" s="113">
        <v>120</v>
      </c>
      <c r="Z280" s="113">
        <v>0</v>
      </c>
      <c r="AA280" s="114" t="s">
        <v>80</v>
      </c>
      <c r="AB280" s="108">
        <v>1937</v>
      </c>
      <c r="AC280" s="109" t="s">
        <v>531</v>
      </c>
      <c r="AD280" s="196" t="s">
        <v>697</v>
      </c>
      <c r="AE280" s="196" t="s">
        <v>531</v>
      </c>
      <c r="AF280" s="197">
        <f>AE280-AD280</f>
        <v>-19</v>
      </c>
      <c r="AG280" s="198">
        <f>IF(AI280="SI", 0,J280)</f>
        <v>30.990000000000002</v>
      </c>
      <c r="AH280" s="199">
        <f>AG280*AF280</f>
        <v>-588.81000000000006</v>
      </c>
      <c r="AI280" s="200"/>
    </row>
    <row r="281" spans="1:35" ht="60" x14ac:dyDescent="0.25">
      <c r="A281" s="108">
        <v>2018</v>
      </c>
      <c r="B281" s="108">
        <v>1173</v>
      </c>
      <c r="C281" s="109" t="s">
        <v>531</v>
      </c>
      <c r="D281" s="194" t="s">
        <v>787</v>
      </c>
      <c r="E281" s="109" t="s">
        <v>219</v>
      </c>
      <c r="F281" s="201" t="s">
        <v>788</v>
      </c>
      <c r="G281" s="112">
        <v>61.16</v>
      </c>
      <c r="H281" s="112">
        <v>11.03</v>
      </c>
      <c r="I281" s="143" t="s">
        <v>79</v>
      </c>
      <c r="J281" s="112">
        <f>IF(I281="SI", G281-H281,G281)</f>
        <v>50.129999999999995</v>
      </c>
      <c r="K281" s="195" t="s">
        <v>317</v>
      </c>
      <c r="L281" s="108">
        <v>2018</v>
      </c>
      <c r="M281" s="108">
        <v>7841</v>
      </c>
      <c r="N281" s="109" t="s">
        <v>474</v>
      </c>
      <c r="O281" s="111" t="s">
        <v>319</v>
      </c>
      <c r="P281" s="109" t="s">
        <v>320</v>
      </c>
      <c r="Q281" s="109" t="s">
        <v>320</v>
      </c>
      <c r="R281" s="108">
        <v>1</v>
      </c>
      <c r="S281" s="111" t="s">
        <v>84</v>
      </c>
      <c r="T281" s="108">
        <v>1090603</v>
      </c>
      <c r="U281" s="108">
        <v>3660</v>
      </c>
      <c r="V281" s="108">
        <v>1626</v>
      </c>
      <c r="W281" s="108">
        <v>1</v>
      </c>
      <c r="X281" s="113">
        <v>2018</v>
      </c>
      <c r="Y281" s="113">
        <v>119</v>
      </c>
      <c r="Z281" s="113">
        <v>0</v>
      </c>
      <c r="AA281" s="114" t="s">
        <v>80</v>
      </c>
      <c r="AB281" s="108">
        <v>1938</v>
      </c>
      <c r="AC281" s="109" t="s">
        <v>531</v>
      </c>
      <c r="AD281" s="196" t="s">
        <v>697</v>
      </c>
      <c r="AE281" s="196" t="s">
        <v>531</v>
      </c>
      <c r="AF281" s="197">
        <f>AE281-AD281</f>
        <v>-19</v>
      </c>
      <c r="AG281" s="198">
        <f>IF(AI281="SI", 0,J281)</f>
        <v>50.129999999999995</v>
      </c>
      <c r="AH281" s="199">
        <f>AG281*AF281</f>
        <v>-952.46999999999991</v>
      </c>
      <c r="AI281" s="200"/>
    </row>
    <row r="282" spans="1:35" ht="60" x14ac:dyDescent="0.25">
      <c r="A282" s="108">
        <v>2018</v>
      </c>
      <c r="B282" s="108">
        <v>1174</v>
      </c>
      <c r="C282" s="109" t="s">
        <v>531</v>
      </c>
      <c r="D282" s="194" t="s">
        <v>789</v>
      </c>
      <c r="E282" s="109" t="s">
        <v>219</v>
      </c>
      <c r="F282" s="201" t="s">
        <v>790</v>
      </c>
      <c r="G282" s="112">
        <v>36.39</v>
      </c>
      <c r="H282" s="112">
        <v>6.56</v>
      </c>
      <c r="I282" s="143" t="s">
        <v>79</v>
      </c>
      <c r="J282" s="112">
        <f>IF(I282="SI", G282-H282,G282)</f>
        <v>29.830000000000002</v>
      </c>
      <c r="K282" s="195" t="s">
        <v>317</v>
      </c>
      <c r="L282" s="108">
        <v>2018</v>
      </c>
      <c r="M282" s="108">
        <v>7843</v>
      </c>
      <c r="N282" s="109" t="s">
        <v>474</v>
      </c>
      <c r="O282" s="111" t="s">
        <v>319</v>
      </c>
      <c r="P282" s="109" t="s">
        <v>320</v>
      </c>
      <c r="Q282" s="109" t="s">
        <v>320</v>
      </c>
      <c r="R282" s="108">
        <v>1</v>
      </c>
      <c r="S282" s="111" t="s">
        <v>84</v>
      </c>
      <c r="T282" s="108">
        <v>1100503</v>
      </c>
      <c r="U282" s="108">
        <v>4210</v>
      </c>
      <c r="V282" s="108">
        <v>1656</v>
      </c>
      <c r="W282" s="108">
        <v>2</v>
      </c>
      <c r="X282" s="113">
        <v>2018</v>
      </c>
      <c r="Y282" s="113">
        <v>118</v>
      </c>
      <c r="Z282" s="113">
        <v>0</v>
      </c>
      <c r="AA282" s="114" t="s">
        <v>80</v>
      </c>
      <c r="AB282" s="108">
        <v>1939</v>
      </c>
      <c r="AC282" s="109" t="s">
        <v>531</v>
      </c>
      <c r="AD282" s="196" t="s">
        <v>697</v>
      </c>
      <c r="AE282" s="196" t="s">
        <v>531</v>
      </c>
      <c r="AF282" s="197">
        <f>AE282-AD282</f>
        <v>-19</v>
      </c>
      <c r="AG282" s="198">
        <f>IF(AI282="SI", 0,J282)</f>
        <v>29.830000000000002</v>
      </c>
      <c r="AH282" s="199">
        <f>AG282*AF282</f>
        <v>-566.77</v>
      </c>
      <c r="AI282" s="200"/>
    </row>
    <row r="283" spans="1:35" ht="60" x14ac:dyDescent="0.25">
      <c r="A283" s="108">
        <v>2018</v>
      </c>
      <c r="B283" s="108">
        <v>1175</v>
      </c>
      <c r="C283" s="109" t="s">
        <v>531</v>
      </c>
      <c r="D283" s="194" t="s">
        <v>791</v>
      </c>
      <c r="E283" s="109" t="s">
        <v>219</v>
      </c>
      <c r="F283" s="201" t="s">
        <v>792</v>
      </c>
      <c r="G283" s="112">
        <v>69.34</v>
      </c>
      <c r="H283" s="112">
        <v>12.5</v>
      </c>
      <c r="I283" s="143" t="s">
        <v>79</v>
      </c>
      <c r="J283" s="112">
        <f>IF(I283="SI", G283-H283,G283)</f>
        <v>56.84</v>
      </c>
      <c r="K283" s="195" t="s">
        <v>317</v>
      </c>
      <c r="L283" s="108">
        <v>2018</v>
      </c>
      <c r="M283" s="108">
        <v>7811</v>
      </c>
      <c r="N283" s="109" t="s">
        <v>474</v>
      </c>
      <c r="O283" s="111" t="s">
        <v>319</v>
      </c>
      <c r="P283" s="109" t="s">
        <v>320</v>
      </c>
      <c r="Q283" s="109" t="s">
        <v>320</v>
      </c>
      <c r="R283" s="108">
        <v>1</v>
      </c>
      <c r="S283" s="111" t="s">
        <v>84</v>
      </c>
      <c r="T283" s="108">
        <v>1080203</v>
      </c>
      <c r="U283" s="108">
        <v>2890</v>
      </c>
      <c r="V283" s="108">
        <v>1937</v>
      </c>
      <c r="W283" s="108">
        <v>1</v>
      </c>
      <c r="X283" s="113">
        <v>2018</v>
      </c>
      <c r="Y283" s="113">
        <v>123</v>
      </c>
      <c r="Z283" s="113">
        <v>0</v>
      </c>
      <c r="AA283" s="114" t="s">
        <v>80</v>
      </c>
      <c r="AB283" s="108">
        <v>1940</v>
      </c>
      <c r="AC283" s="109" t="s">
        <v>531</v>
      </c>
      <c r="AD283" s="196" t="s">
        <v>697</v>
      </c>
      <c r="AE283" s="196" t="s">
        <v>531</v>
      </c>
      <c r="AF283" s="197">
        <f>AE283-AD283</f>
        <v>-19</v>
      </c>
      <c r="AG283" s="198">
        <f>IF(AI283="SI", 0,J283)</f>
        <v>56.84</v>
      </c>
      <c r="AH283" s="199">
        <f>AG283*AF283</f>
        <v>-1079.96</v>
      </c>
      <c r="AI283" s="200"/>
    </row>
    <row r="284" spans="1:35" ht="72" x14ac:dyDescent="0.25">
      <c r="A284" s="108">
        <v>2018</v>
      </c>
      <c r="B284" s="108">
        <v>1176</v>
      </c>
      <c r="C284" s="109" t="s">
        <v>531</v>
      </c>
      <c r="D284" s="194" t="s">
        <v>793</v>
      </c>
      <c r="E284" s="109" t="s">
        <v>219</v>
      </c>
      <c r="F284" s="201" t="s">
        <v>794</v>
      </c>
      <c r="G284" s="112">
        <v>54.51</v>
      </c>
      <c r="H284" s="112">
        <v>9.83</v>
      </c>
      <c r="I284" s="143" t="s">
        <v>79</v>
      </c>
      <c r="J284" s="112">
        <f>IF(I284="SI", G284-H284,G284)</f>
        <v>44.68</v>
      </c>
      <c r="K284" s="195" t="s">
        <v>317</v>
      </c>
      <c r="L284" s="108">
        <v>2018</v>
      </c>
      <c r="M284" s="108">
        <v>7858</v>
      </c>
      <c r="N284" s="109" t="s">
        <v>474</v>
      </c>
      <c r="O284" s="111" t="s">
        <v>319</v>
      </c>
      <c r="P284" s="109" t="s">
        <v>320</v>
      </c>
      <c r="Q284" s="109" t="s">
        <v>320</v>
      </c>
      <c r="R284" s="108">
        <v>1</v>
      </c>
      <c r="S284" s="111" t="s">
        <v>84</v>
      </c>
      <c r="T284" s="108">
        <v>1080203</v>
      </c>
      <c r="U284" s="108">
        <v>2890</v>
      </c>
      <c r="V284" s="108">
        <v>1937</v>
      </c>
      <c r="W284" s="108">
        <v>1</v>
      </c>
      <c r="X284" s="113">
        <v>2018</v>
      </c>
      <c r="Y284" s="113">
        <v>123</v>
      </c>
      <c r="Z284" s="113">
        <v>0</v>
      </c>
      <c r="AA284" s="114" t="s">
        <v>80</v>
      </c>
      <c r="AB284" s="108">
        <v>1941</v>
      </c>
      <c r="AC284" s="109" t="s">
        <v>531</v>
      </c>
      <c r="AD284" s="196" t="s">
        <v>697</v>
      </c>
      <c r="AE284" s="196" t="s">
        <v>531</v>
      </c>
      <c r="AF284" s="197">
        <f>AE284-AD284</f>
        <v>-19</v>
      </c>
      <c r="AG284" s="198">
        <f>IF(AI284="SI", 0,J284)</f>
        <v>44.68</v>
      </c>
      <c r="AH284" s="199">
        <f>AG284*AF284</f>
        <v>-848.92</v>
      </c>
      <c r="AI284" s="200"/>
    </row>
    <row r="285" spans="1:35" ht="60" x14ac:dyDescent="0.25">
      <c r="A285" s="108">
        <v>2018</v>
      </c>
      <c r="B285" s="108">
        <v>1177</v>
      </c>
      <c r="C285" s="109" t="s">
        <v>531</v>
      </c>
      <c r="D285" s="194" t="s">
        <v>795</v>
      </c>
      <c r="E285" s="109" t="s">
        <v>219</v>
      </c>
      <c r="F285" s="201" t="s">
        <v>796</v>
      </c>
      <c r="G285" s="112">
        <v>172.48</v>
      </c>
      <c r="H285" s="112">
        <v>31.1</v>
      </c>
      <c r="I285" s="143" t="s">
        <v>79</v>
      </c>
      <c r="J285" s="112">
        <f>IF(I285="SI", G285-H285,G285)</f>
        <v>141.38</v>
      </c>
      <c r="K285" s="195" t="s">
        <v>317</v>
      </c>
      <c r="L285" s="108">
        <v>2018</v>
      </c>
      <c r="M285" s="108">
        <v>7907</v>
      </c>
      <c r="N285" s="109" t="s">
        <v>321</v>
      </c>
      <c r="O285" s="111" t="s">
        <v>319</v>
      </c>
      <c r="P285" s="109" t="s">
        <v>320</v>
      </c>
      <c r="Q285" s="109" t="s">
        <v>320</v>
      </c>
      <c r="R285" s="108">
        <v>1</v>
      </c>
      <c r="S285" s="111" t="s">
        <v>84</v>
      </c>
      <c r="T285" s="108">
        <v>1010503</v>
      </c>
      <c r="U285" s="108">
        <v>470</v>
      </c>
      <c r="V285" s="108">
        <v>1156</v>
      </c>
      <c r="W285" s="108">
        <v>1</v>
      </c>
      <c r="X285" s="113">
        <v>2018</v>
      </c>
      <c r="Y285" s="113">
        <v>115</v>
      </c>
      <c r="Z285" s="113">
        <v>0</v>
      </c>
      <c r="AA285" s="114" t="s">
        <v>80</v>
      </c>
      <c r="AB285" s="108">
        <v>1942</v>
      </c>
      <c r="AC285" s="109" t="s">
        <v>531</v>
      </c>
      <c r="AD285" s="196" t="s">
        <v>697</v>
      </c>
      <c r="AE285" s="196" t="s">
        <v>531</v>
      </c>
      <c r="AF285" s="197">
        <f>AE285-AD285</f>
        <v>-19</v>
      </c>
      <c r="AG285" s="198">
        <f>IF(AI285="SI", 0,J285)</f>
        <v>141.38</v>
      </c>
      <c r="AH285" s="199">
        <f>AG285*AF285</f>
        <v>-2686.22</v>
      </c>
      <c r="AI285" s="200"/>
    </row>
    <row r="286" spans="1:35" ht="72" x14ac:dyDescent="0.25">
      <c r="A286" s="108">
        <v>2018</v>
      </c>
      <c r="B286" s="108">
        <v>1178</v>
      </c>
      <c r="C286" s="109" t="s">
        <v>531</v>
      </c>
      <c r="D286" s="194" t="s">
        <v>797</v>
      </c>
      <c r="E286" s="109" t="s">
        <v>219</v>
      </c>
      <c r="F286" s="201" t="s">
        <v>798</v>
      </c>
      <c r="G286" s="112">
        <v>76.98</v>
      </c>
      <c r="H286" s="112">
        <v>13.88</v>
      </c>
      <c r="I286" s="143" t="s">
        <v>79</v>
      </c>
      <c r="J286" s="112">
        <f>IF(I286="SI", G286-H286,G286)</f>
        <v>63.1</v>
      </c>
      <c r="K286" s="195" t="s">
        <v>317</v>
      </c>
      <c r="L286" s="108">
        <v>2018</v>
      </c>
      <c r="M286" s="108">
        <v>7809</v>
      </c>
      <c r="N286" s="109" t="s">
        <v>474</v>
      </c>
      <c r="O286" s="111" t="s">
        <v>319</v>
      </c>
      <c r="P286" s="109" t="s">
        <v>320</v>
      </c>
      <c r="Q286" s="109" t="s">
        <v>320</v>
      </c>
      <c r="R286" s="108">
        <v>1</v>
      </c>
      <c r="S286" s="111" t="s">
        <v>84</v>
      </c>
      <c r="T286" s="108">
        <v>1080203</v>
      </c>
      <c r="U286" s="108">
        <v>2890</v>
      </c>
      <c r="V286" s="108">
        <v>1937</v>
      </c>
      <c r="W286" s="108">
        <v>1</v>
      </c>
      <c r="X286" s="113">
        <v>2018</v>
      </c>
      <c r="Y286" s="113">
        <v>123</v>
      </c>
      <c r="Z286" s="113">
        <v>0</v>
      </c>
      <c r="AA286" s="114" t="s">
        <v>80</v>
      </c>
      <c r="AB286" s="108">
        <v>1943</v>
      </c>
      <c r="AC286" s="109" t="s">
        <v>531</v>
      </c>
      <c r="AD286" s="196" t="s">
        <v>697</v>
      </c>
      <c r="AE286" s="196" t="s">
        <v>531</v>
      </c>
      <c r="AF286" s="197">
        <f>AE286-AD286</f>
        <v>-19</v>
      </c>
      <c r="AG286" s="198">
        <f>IF(AI286="SI", 0,J286)</f>
        <v>63.1</v>
      </c>
      <c r="AH286" s="199">
        <f>AG286*AF286</f>
        <v>-1198.9000000000001</v>
      </c>
      <c r="AI286" s="200"/>
    </row>
    <row r="287" spans="1:35" ht="72" x14ac:dyDescent="0.25">
      <c r="A287" s="108">
        <v>2018</v>
      </c>
      <c r="B287" s="108">
        <v>1179</v>
      </c>
      <c r="C287" s="109" t="s">
        <v>531</v>
      </c>
      <c r="D287" s="194" t="s">
        <v>799</v>
      </c>
      <c r="E287" s="109" t="s">
        <v>219</v>
      </c>
      <c r="F287" s="201" t="s">
        <v>800</v>
      </c>
      <c r="G287" s="112">
        <v>15.88</v>
      </c>
      <c r="H287" s="112">
        <v>2.86</v>
      </c>
      <c r="I287" s="143" t="s">
        <v>79</v>
      </c>
      <c r="J287" s="112">
        <f>IF(I287="SI", G287-H287,G287)</f>
        <v>13.020000000000001</v>
      </c>
      <c r="K287" s="195" t="s">
        <v>317</v>
      </c>
      <c r="L287" s="108">
        <v>2018</v>
      </c>
      <c r="M287" s="108">
        <v>7888</v>
      </c>
      <c r="N287" s="109" t="s">
        <v>474</v>
      </c>
      <c r="O287" s="111" t="s">
        <v>319</v>
      </c>
      <c r="P287" s="109" t="s">
        <v>320</v>
      </c>
      <c r="Q287" s="109" t="s">
        <v>320</v>
      </c>
      <c r="R287" s="108">
        <v>1</v>
      </c>
      <c r="S287" s="111" t="s">
        <v>84</v>
      </c>
      <c r="T287" s="108">
        <v>1080203</v>
      </c>
      <c r="U287" s="108">
        <v>2890</v>
      </c>
      <c r="V287" s="108">
        <v>1937</v>
      </c>
      <c r="W287" s="108">
        <v>1</v>
      </c>
      <c r="X287" s="113">
        <v>2018</v>
      </c>
      <c r="Y287" s="113">
        <v>123</v>
      </c>
      <c r="Z287" s="113">
        <v>0</v>
      </c>
      <c r="AA287" s="114" t="s">
        <v>80</v>
      </c>
      <c r="AB287" s="108">
        <v>1944</v>
      </c>
      <c r="AC287" s="109" t="s">
        <v>531</v>
      </c>
      <c r="AD287" s="196" t="s">
        <v>697</v>
      </c>
      <c r="AE287" s="196" t="s">
        <v>531</v>
      </c>
      <c r="AF287" s="197">
        <f>AE287-AD287</f>
        <v>-19</v>
      </c>
      <c r="AG287" s="198">
        <f>IF(AI287="SI", 0,J287)</f>
        <v>13.020000000000001</v>
      </c>
      <c r="AH287" s="199">
        <f>AG287*AF287</f>
        <v>-247.38000000000002</v>
      </c>
      <c r="AI287" s="200"/>
    </row>
    <row r="288" spans="1:35" ht="72" x14ac:dyDescent="0.25">
      <c r="A288" s="108">
        <v>2018</v>
      </c>
      <c r="B288" s="108">
        <v>1180</v>
      </c>
      <c r="C288" s="109" t="s">
        <v>531</v>
      </c>
      <c r="D288" s="194" t="s">
        <v>801</v>
      </c>
      <c r="E288" s="109" t="s">
        <v>219</v>
      </c>
      <c r="F288" s="201" t="s">
        <v>802</v>
      </c>
      <c r="G288" s="112">
        <v>24.2</v>
      </c>
      <c r="H288" s="112">
        <v>4.3600000000000003</v>
      </c>
      <c r="I288" s="143" t="s">
        <v>79</v>
      </c>
      <c r="J288" s="112">
        <f>IF(I288="SI", G288-H288,G288)</f>
        <v>19.84</v>
      </c>
      <c r="K288" s="195" t="s">
        <v>317</v>
      </c>
      <c r="L288" s="108">
        <v>2018</v>
      </c>
      <c r="M288" s="108">
        <v>7889</v>
      </c>
      <c r="N288" s="109" t="s">
        <v>474</v>
      </c>
      <c r="O288" s="111" t="s">
        <v>319</v>
      </c>
      <c r="P288" s="109" t="s">
        <v>320</v>
      </c>
      <c r="Q288" s="109" t="s">
        <v>320</v>
      </c>
      <c r="R288" s="108">
        <v>1</v>
      </c>
      <c r="S288" s="111" t="s">
        <v>84</v>
      </c>
      <c r="T288" s="108">
        <v>1010503</v>
      </c>
      <c r="U288" s="108">
        <v>470</v>
      </c>
      <c r="V288" s="108">
        <v>1156</v>
      </c>
      <c r="W288" s="108">
        <v>1</v>
      </c>
      <c r="X288" s="113">
        <v>2018</v>
      </c>
      <c r="Y288" s="113">
        <v>115</v>
      </c>
      <c r="Z288" s="113">
        <v>0</v>
      </c>
      <c r="AA288" s="114" t="s">
        <v>80</v>
      </c>
      <c r="AB288" s="108">
        <v>1945</v>
      </c>
      <c r="AC288" s="109" t="s">
        <v>531</v>
      </c>
      <c r="AD288" s="196" t="s">
        <v>697</v>
      </c>
      <c r="AE288" s="196" t="s">
        <v>531</v>
      </c>
      <c r="AF288" s="197">
        <f>AE288-AD288</f>
        <v>-19</v>
      </c>
      <c r="AG288" s="198">
        <f>IF(AI288="SI", 0,J288)</f>
        <v>19.84</v>
      </c>
      <c r="AH288" s="199">
        <f>AG288*AF288</f>
        <v>-376.96</v>
      </c>
      <c r="AI288" s="200"/>
    </row>
    <row r="289" spans="1:35" ht="60" x14ac:dyDescent="0.25">
      <c r="A289" s="108">
        <v>2018</v>
      </c>
      <c r="B289" s="108">
        <v>1181</v>
      </c>
      <c r="C289" s="109" t="s">
        <v>531</v>
      </c>
      <c r="D289" s="194" t="s">
        <v>803</v>
      </c>
      <c r="E289" s="109" t="s">
        <v>219</v>
      </c>
      <c r="F289" s="201" t="s">
        <v>804</v>
      </c>
      <c r="G289" s="112">
        <v>193.38</v>
      </c>
      <c r="H289" s="112">
        <v>34.869999999999997</v>
      </c>
      <c r="I289" s="143" t="s">
        <v>79</v>
      </c>
      <c r="J289" s="112">
        <f>IF(I289="SI", G289-H289,G289)</f>
        <v>158.51</v>
      </c>
      <c r="K289" s="195" t="s">
        <v>317</v>
      </c>
      <c r="L289" s="108">
        <v>2018</v>
      </c>
      <c r="M289" s="108">
        <v>7860</v>
      </c>
      <c r="N289" s="109" t="s">
        <v>474</v>
      </c>
      <c r="O289" s="111" t="s">
        <v>319</v>
      </c>
      <c r="P289" s="109" t="s">
        <v>320</v>
      </c>
      <c r="Q289" s="109" t="s">
        <v>320</v>
      </c>
      <c r="R289" s="108">
        <v>1</v>
      </c>
      <c r="S289" s="111" t="s">
        <v>84</v>
      </c>
      <c r="T289" s="108">
        <v>1010503</v>
      </c>
      <c r="U289" s="108">
        <v>470</v>
      </c>
      <c r="V289" s="108">
        <v>1156</v>
      </c>
      <c r="W289" s="108">
        <v>1</v>
      </c>
      <c r="X289" s="113">
        <v>2018</v>
      </c>
      <c r="Y289" s="113">
        <v>115</v>
      </c>
      <c r="Z289" s="113">
        <v>0</v>
      </c>
      <c r="AA289" s="114" t="s">
        <v>80</v>
      </c>
      <c r="AB289" s="108">
        <v>1946</v>
      </c>
      <c r="AC289" s="109" t="s">
        <v>531</v>
      </c>
      <c r="AD289" s="196" t="s">
        <v>697</v>
      </c>
      <c r="AE289" s="196" t="s">
        <v>531</v>
      </c>
      <c r="AF289" s="197">
        <f>AE289-AD289</f>
        <v>-19</v>
      </c>
      <c r="AG289" s="198">
        <f>IF(AI289="SI", 0,J289)</f>
        <v>158.51</v>
      </c>
      <c r="AH289" s="199">
        <f>AG289*AF289</f>
        <v>-3011.6899999999996</v>
      </c>
      <c r="AI289" s="200"/>
    </row>
    <row r="290" spans="1:35" ht="60" x14ac:dyDescent="0.25">
      <c r="A290" s="108">
        <v>2018</v>
      </c>
      <c r="B290" s="108">
        <v>1182</v>
      </c>
      <c r="C290" s="109" t="s">
        <v>531</v>
      </c>
      <c r="D290" s="194" t="s">
        <v>805</v>
      </c>
      <c r="E290" s="109" t="s">
        <v>219</v>
      </c>
      <c r="F290" s="201" t="s">
        <v>806</v>
      </c>
      <c r="G290" s="112">
        <v>152.55000000000001</v>
      </c>
      <c r="H290" s="112">
        <v>27.51</v>
      </c>
      <c r="I290" s="143" t="s">
        <v>79</v>
      </c>
      <c r="J290" s="112">
        <f>IF(I290="SI", G290-H290,G290)</f>
        <v>125.04</v>
      </c>
      <c r="K290" s="195" t="s">
        <v>317</v>
      </c>
      <c r="L290" s="108">
        <v>2018</v>
      </c>
      <c r="M290" s="108">
        <v>7913</v>
      </c>
      <c r="N290" s="109" t="s">
        <v>321</v>
      </c>
      <c r="O290" s="111" t="s">
        <v>319</v>
      </c>
      <c r="P290" s="109" t="s">
        <v>320</v>
      </c>
      <c r="Q290" s="109" t="s">
        <v>320</v>
      </c>
      <c r="R290" s="108">
        <v>4</v>
      </c>
      <c r="S290" s="111" t="s">
        <v>206</v>
      </c>
      <c r="T290" s="108">
        <v>1010803</v>
      </c>
      <c r="U290" s="108">
        <v>800</v>
      </c>
      <c r="V290" s="108">
        <v>1043</v>
      </c>
      <c r="W290" s="108">
        <v>2</v>
      </c>
      <c r="X290" s="113">
        <v>2018</v>
      </c>
      <c r="Y290" s="113">
        <v>122</v>
      </c>
      <c r="Z290" s="113">
        <v>0</v>
      </c>
      <c r="AA290" s="114" t="s">
        <v>80</v>
      </c>
      <c r="AB290" s="108">
        <v>1947</v>
      </c>
      <c r="AC290" s="109" t="s">
        <v>531</v>
      </c>
      <c r="AD290" s="196" t="s">
        <v>697</v>
      </c>
      <c r="AE290" s="196" t="s">
        <v>531</v>
      </c>
      <c r="AF290" s="197">
        <f>AE290-AD290</f>
        <v>-19</v>
      </c>
      <c r="AG290" s="198">
        <f>IF(AI290="SI", 0,J290)</f>
        <v>125.04</v>
      </c>
      <c r="AH290" s="199">
        <f>AG290*AF290</f>
        <v>-2375.7600000000002</v>
      </c>
      <c r="AI290" s="200"/>
    </row>
    <row r="291" spans="1:35" ht="72" x14ac:dyDescent="0.25">
      <c r="A291" s="108">
        <v>2018</v>
      </c>
      <c r="B291" s="108">
        <v>1183</v>
      </c>
      <c r="C291" s="109" t="s">
        <v>531</v>
      </c>
      <c r="D291" s="194" t="s">
        <v>807</v>
      </c>
      <c r="E291" s="109" t="s">
        <v>219</v>
      </c>
      <c r="F291" s="201" t="s">
        <v>808</v>
      </c>
      <c r="G291" s="112">
        <v>279.73</v>
      </c>
      <c r="H291" s="112">
        <v>50.44</v>
      </c>
      <c r="I291" s="143" t="s">
        <v>79</v>
      </c>
      <c r="J291" s="112">
        <f>IF(I291="SI", G291-H291,G291)</f>
        <v>229.29000000000002</v>
      </c>
      <c r="K291" s="195" t="s">
        <v>317</v>
      </c>
      <c r="L291" s="108">
        <v>2018</v>
      </c>
      <c r="M291" s="108">
        <v>7819</v>
      </c>
      <c r="N291" s="109" t="s">
        <v>474</v>
      </c>
      <c r="O291" s="111" t="s">
        <v>319</v>
      </c>
      <c r="P291" s="109" t="s">
        <v>320</v>
      </c>
      <c r="Q291" s="109" t="s">
        <v>320</v>
      </c>
      <c r="R291" s="108">
        <v>1</v>
      </c>
      <c r="S291" s="111" t="s">
        <v>84</v>
      </c>
      <c r="T291" s="108">
        <v>1040203</v>
      </c>
      <c r="U291" s="108">
        <v>1570</v>
      </c>
      <c r="V291" s="108">
        <v>1366</v>
      </c>
      <c r="W291" s="108">
        <v>1</v>
      </c>
      <c r="X291" s="113">
        <v>2018</v>
      </c>
      <c r="Y291" s="113">
        <v>114</v>
      </c>
      <c r="Z291" s="113">
        <v>0</v>
      </c>
      <c r="AA291" s="114" t="s">
        <v>80</v>
      </c>
      <c r="AB291" s="108">
        <v>1948</v>
      </c>
      <c r="AC291" s="109" t="s">
        <v>531</v>
      </c>
      <c r="AD291" s="196" t="s">
        <v>697</v>
      </c>
      <c r="AE291" s="196" t="s">
        <v>531</v>
      </c>
      <c r="AF291" s="197">
        <f>AE291-AD291</f>
        <v>-19</v>
      </c>
      <c r="AG291" s="198">
        <f>IF(AI291="SI", 0,J291)</f>
        <v>229.29000000000002</v>
      </c>
      <c r="AH291" s="199">
        <f>AG291*AF291</f>
        <v>-4356.51</v>
      </c>
      <c r="AI291" s="200"/>
    </row>
    <row r="292" spans="1:35" ht="72" x14ac:dyDescent="0.25">
      <c r="A292" s="108">
        <v>2018</v>
      </c>
      <c r="B292" s="108">
        <v>1184</v>
      </c>
      <c r="C292" s="109" t="s">
        <v>531</v>
      </c>
      <c r="D292" s="194" t="s">
        <v>809</v>
      </c>
      <c r="E292" s="109" t="s">
        <v>219</v>
      </c>
      <c r="F292" s="201" t="s">
        <v>810</v>
      </c>
      <c r="G292" s="112">
        <v>59.26</v>
      </c>
      <c r="H292" s="112">
        <v>10.69</v>
      </c>
      <c r="I292" s="143" t="s">
        <v>79</v>
      </c>
      <c r="J292" s="112">
        <f>IF(I292="SI", G292-H292,G292)</f>
        <v>48.57</v>
      </c>
      <c r="K292" s="195" t="s">
        <v>317</v>
      </c>
      <c r="L292" s="108">
        <v>2018</v>
      </c>
      <c r="M292" s="108">
        <v>7865</v>
      </c>
      <c r="N292" s="109" t="s">
        <v>474</v>
      </c>
      <c r="O292" s="111" t="s">
        <v>319</v>
      </c>
      <c r="P292" s="109" t="s">
        <v>320</v>
      </c>
      <c r="Q292" s="109" t="s">
        <v>320</v>
      </c>
      <c r="R292" s="108">
        <v>1</v>
      </c>
      <c r="S292" s="111" t="s">
        <v>84</v>
      </c>
      <c r="T292" s="108">
        <v>1100403</v>
      </c>
      <c r="U292" s="108">
        <v>4100</v>
      </c>
      <c r="V292" s="108">
        <v>1916</v>
      </c>
      <c r="W292" s="108">
        <v>2</v>
      </c>
      <c r="X292" s="113">
        <v>2018</v>
      </c>
      <c r="Y292" s="113">
        <v>128</v>
      </c>
      <c r="Z292" s="113">
        <v>0</v>
      </c>
      <c r="AA292" s="114" t="s">
        <v>80</v>
      </c>
      <c r="AB292" s="108">
        <v>1949</v>
      </c>
      <c r="AC292" s="109" t="s">
        <v>531</v>
      </c>
      <c r="AD292" s="196" t="s">
        <v>697</v>
      </c>
      <c r="AE292" s="196" t="s">
        <v>531</v>
      </c>
      <c r="AF292" s="197">
        <f>AE292-AD292</f>
        <v>-19</v>
      </c>
      <c r="AG292" s="198">
        <f>IF(AI292="SI", 0,J292)</f>
        <v>48.57</v>
      </c>
      <c r="AH292" s="199">
        <f>AG292*AF292</f>
        <v>-922.83</v>
      </c>
      <c r="AI292" s="200"/>
    </row>
    <row r="293" spans="1:35" ht="72" x14ac:dyDescent="0.25">
      <c r="A293" s="108">
        <v>2018</v>
      </c>
      <c r="B293" s="108">
        <v>1185</v>
      </c>
      <c r="C293" s="109" t="s">
        <v>531</v>
      </c>
      <c r="D293" s="194" t="s">
        <v>811</v>
      </c>
      <c r="E293" s="109" t="s">
        <v>219</v>
      </c>
      <c r="F293" s="201" t="s">
        <v>812</v>
      </c>
      <c r="G293" s="112">
        <v>127.99</v>
      </c>
      <c r="H293" s="112">
        <v>23.08</v>
      </c>
      <c r="I293" s="143" t="s">
        <v>79</v>
      </c>
      <c r="J293" s="112">
        <f>IF(I293="SI", G293-H293,G293)</f>
        <v>104.91</v>
      </c>
      <c r="K293" s="195" t="s">
        <v>317</v>
      </c>
      <c r="L293" s="108">
        <v>2018</v>
      </c>
      <c r="M293" s="108">
        <v>7855</v>
      </c>
      <c r="N293" s="109" t="s">
        <v>474</v>
      </c>
      <c r="O293" s="111" t="s">
        <v>319</v>
      </c>
      <c r="P293" s="109" t="s">
        <v>320</v>
      </c>
      <c r="Q293" s="109" t="s">
        <v>320</v>
      </c>
      <c r="R293" s="108">
        <v>4</v>
      </c>
      <c r="S293" s="111" t="s">
        <v>206</v>
      </c>
      <c r="T293" s="108">
        <v>1050103</v>
      </c>
      <c r="U293" s="108">
        <v>2010</v>
      </c>
      <c r="V293" s="108">
        <v>1476</v>
      </c>
      <c r="W293" s="108">
        <v>1</v>
      </c>
      <c r="X293" s="113">
        <v>2018</v>
      </c>
      <c r="Y293" s="113">
        <v>129</v>
      </c>
      <c r="Z293" s="113">
        <v>0</v>
      </c>
      <c r="AA293" s="114" t="s">
        <v>80</v>
      </c>
      <c r="AB293" s="108">
        <v>1950</v>
      </c>
      <c r="AC293" s="109" t="s">
        <v>531</v>
      </c>
      <c r="AD293" s="196" t="s">
        <v>697</v>
      </c>
      <c r="AE293" s="196" t="s">
        <v>531</v>
      </c>
      <c r="AF293" s="197">
        <f>AE293-AD293</f>
        <v>-19</v>
      </c>
      <c r="AG293" s="198">
        <f>IF(AI293="SI", 0,J293)</f>
        <v>104.91</v>
      </c>
      <c r="AH293" s="199">
        <f>AG293*AF293</f>
        <v>-1993.29</v>
      </c>
      <c r="AI293" s="200"/>
    </row>
    <row r="294" spans="1:35" ht="72" x14ac:dyDescent="0.25">
      <c r="A294" s="108">
        <v>2018</v>
      </c>
      <c r="B294" s="108">
        <v>1186</v>
      </c>
      <c r="C294" s="109" t="s">
        <v>531</v>
      </c>
      <c r="D294" s="194" t="s">
        <v>813</v>
      </c>
      <c r="E294" s="109" t="s">
        <v>219</v>
      </c>
      <c r="F294" s="201" t="s">
        <v>814</v>
      </c>
      <c r="G294" s="112">
        <v>158.80000000000001</v>
      </c>
      <c r="H294" s="112">
        <v>28.64</v>
      </c>
      <c r="I294" s="143" t="s">
        <v>79</v>
      </c>
      <c r="J294" s="112">
        <f>IF(I294="SI", G294-H294,G294)</f>
        <v>130.16000000000003</v>
      </c>
      <c r="K294" s="195" t="s">
        <v>317</v>
      </c>
      <c r="L294" s="108">
        <v>2018</v>
      </c>
      <c r="M294" s="108">
        <v>7842</v>
      </c>
      <c r="N294" s="109" t="s">
        <v>474</v>
      </c>
      <c r="O294" s="111" t="s">
        <v>319</v>
      </c>
      <c r="P294" s="109" t="s">
        <v>320</v>
      </c>
      <c r="Q294" s="109" t="s">
        <v>320</v>
      </c>
      <c r="R294" s="108">
        <v>1</v>
      </c>
      <c r="S294" s="111" t="s">
        <v>84</v>
      </c>
      <c r="T294" s="108">
        <v>1040503</v>
      </c>
      <c r="U294" s="108">
        <v>1900</v>
      </c>
      <c r="V294" s="108">
        <v>1416</v>
      </c>
      <c r="W294" s="108">
        <v>3</v>
      </c>
      <c r="X294" s="113">
        <v>2018</v>
      </c>
      <c r="Y294" s="113">
        <v>125</v>
      </c>
      <c r="Z294" s="113">
        <v>0</v>
      </c>
      <c r="AA294" s="114" t="s">
        <v>80</v>
      </c>
      <c r="AB294" s="108">
        <v>1951</v>
      </c>
      <c r="AC294" s="109" t="s">
        <v>531</v>
      </c>
      <c r="AD294" s="196" t="s">
        <v>697</v>
      </c>
      <c r="AE294" s="196" t="s">
        <v>531</v>
      </c>
      <c r="AF294" s="197">
        <f>AE294-AD294</f>
        <v>-19</v>
      </c>
      <c r="AG294" s="198">
        <f>IF(AI294="SI", 0,J294)</f>
        <v>130.16000000000003</v>
      </c>
      <c r="AH294" s="199">
        <f>AG294*AF294</f>
        <v>-2473.0400000000004</v>
      </c>
      <c r="AI294" s="200"/>
    </row>
    <row r="295" spans="1:35" ht="72" x14ac:dyDescent="0.25">
      <c r="A295" s="108">
        <v>2018</v>
      </c>
      <c r="B295" s="108">
        <v>1186</v>
      </c>
      <c r="C295" s="109" t="s">
        <v>531</v>
      </c>
      <c r="D295" s="194" t="s">
        <v>813</v>
      </c>
      <c r="E295" s="109" t="s">
        <v>219</v>
      </c>
      <c r="F295" s="201" t="s">
        <v>814</v>
      </c>
      <c r="G295" s="112">
        <v>251.46</v>
      </c>
      <c r="H295" s="112">
        <v>45.34</v>
      </c>
      <c r="I295" s="143" t="s">
        <v>79</v>
      </c>
      <c r="J295" s="112">
        <f>IF(I295="SI", G295-H295,G295)</f>
        <v>206.12</v>
      </c>
      <c r="K295" s="195" t="s">
        <v>317</v>
      </c>
      <c r="L295" s="108">
        <v>2018</v>
      </c>
      <c r="M295" s="108">
        <v>7842</v>
      </c>
      <c r="N295" s="109" t="s">
        <v>474</v>
      </c>
      <c r="O295" s="111" t="s">
        <v>319</v>
      </c>
      <c r="P295" s="109" t="s">
        <v>320</v>
      </c>
      <c r="Q295" s="109" t="s">
        <v>320</v>
      </c>
      <c r="R295" s="108">
        <v>1</v>
      </c>
      <c r="S295" s="111" t="s">
        <v>84</v>
      </c>
      <c r="T295" s="108">
        <v>1040103</v>
      </c>
      <c r="U295" s="108">
        <v>1460</v>
      </c>
      <c r="V295" s="108">
        <v>1346</v>
      </c>
      <c r="W295" s="108">
        <v>1</v>
      </c>
      <c r="X295" s="113">
        <v>2018</v>
      </c>
      <c r="Y295" s="113">
        <v>117</v>
      </c>
      <c r="Z295" s="113">
        <v>0</v>
      </c>
      <c r="AA295" s="114" t="s">
        <v>80</v>
      </c>
      <c r="AB295" s="108">
        <v>1952</v>
      </c>
      <c r="AC295" s="109" t="s">
        <v>531</v>
      </c>
      <c r="AD295" s="196" t="s">
        <v>697</v>
      </c>
      <c r="AE295" s="196" t="s">
        <v>531</v>
      </c>
      <c r="AF295" s="197">
        <f>AE295-AD295</f>
        <v>-19</v>
      </c>
      <c r="AG295" s="198">
        <f>IF(AI295="SI", 0,J295)</f>
        <v>206.12</v>
      </c>
      <c r="AH295" s="199">
        <f>AG295*AF295</f>
        <v>-3916.28</v>
      </c>
      <c r="AI295" s="200"/>
    </row>
    <row r="296" spans="1:35" ht="72" x14ac:dyDescent="0.25">
      <c r="A296" s="108">
        <v>2018</v>
      </c>
      <c r="B296" s="108">
        <v>1186</v>
      </c>
      <c r="C296" s="109" t="s">
        <v>531</v>
      </c>
      <c r="D296" s="194" t="s">
        <v>813</v>
      </c>
      <c r="E296" s="109" t="s">
        <v>219</v>
      </c>
      <c r="F296" s="201" t="s">
        <v>814</v>
      </c>
      <c r="G296" s="112">
        <v>119.1</v>
      </c>
      <c r="H296" s="112">
        <v>21.48</v>
      </c>
      <c r="I296" s="143" t="s">
        <v>79</v>
      </c>
      <c r="J296" s="112">
        <f>IF(I296="SI", G296-H296,G296)</f>
        <v>97.61999999999999</v>
      </c>
      <c r="K296" s="195" t="s">
        <v>317</v>
      </c>
      <c r="L296" s="108">
        <v>2018</v>
      </c>
      <c r="M296" s="108">
        <v>7842</v>
      </c>
      <c r="N296" s="109" t="s">
        <v>474</v>
      </c>
      <c r="O296" s="111" t="s">
        <v>319</v>
      </c>
      <c r="P296" s="109" t="s">
        <v>320</v>
      </c>
      <c r="Q296" s="109" t="s">
        <v>320</v>
      </c>
      <c r="R296" s="108">
        <v>1</v>
      </c>
      <c r="S296" s="111" t="s">
        <v>84</v>
      </c>
      <c r="T296" s="108">
        <v>1100103</v>
      </c>
      <c r="U296" s="108">
        <v>3770</v>
      </c>
      <c r="V296" s="108">
        <v>1420</v>
      </c>
      <c r="W296" s="108">
        <v>2</v>
      </c>
      <c r="X296" s="113">
        <v>2018</v>
      </c>
      <c r="Y296" s="113">
        <v>126</v>
      </c>
      <c r="Z296" s="113">
        <v>0</v>
      </c>
      <c r="AA296" s="114" t="s">
        <v>80</v>
      </c>
      <c r="AB296" s="108">
        <v>1953</v>
      </c>
      <c r="AC296" s="109" t="s">
        <v>531</v>
      </c>
      <c r="AD296" s="196" t="s">
        <v>697</v>
      </c>
      <c r="AE296" s="196" t="s">
        <v>531</v>
      </c>
      <c r="AF296" s="197">
        <f>AE296-AD296</f>
        <v>-19</v>
      </c>
      <c r="AG296" s="198">
        <f>IF(AI296="SI", 0,J296)</f>
        <v>97.61999999999999</v>
      </c>
      <c r="AH296" s="199">
        <f>AG296*AF296</f>
        <v>-1854.7799999999997</v>
      </c>
      <c r="AI296" s="200"/>
    </row>
    <row r="297" spans="1:35" ht="60" x14ac:dyDescent="0.25">
      <c r="A297" s="108">
        <v>2018</v>
      </c>
      <c r="B297" s="108">
        <v>1187</v>
      </c>
      <c r="C297" s="109" t="s">
        <v>815</v>
      </c>
      <c r="D297" s="194" t="s">
        <v>816</v>
      </c>
      <c r="E297" s="109" t="s">
        <v>108</v>
      </c>
      <c r="F297" s="201" t="s">
        <v>817</v>
      </c>
      <c r="G297" s="112">
        <v>179.15</v>
      </c>
      <c r="H297" s="112">
        <v>32.31</v>
      </c>
      <c r="I297" s="143" t="s">
        <v>79</v>
      </c>
      <c r="J297" s="112">
        <f>IF(I297="SI", G297-H297,G297)</f>
        <v>146.84</v>
      </c>
      <c r="K297" s="195" t="s">
        <v>572</v>
      </c>
      <c r="L297" s="108">
        <v>2018</v>
      </c>
      <c r="M297" s="108">
        <v>7931</v>
      </c>
      <c r="N297" s="109" t="s">
        <v>646</v>
      </c>
      <c r="O297" s="111" t="s">
        <v>568</v>
      </c>
      <c r="P297" s="109" t="s">
        <v>569</v>
      </c>
      <c r="Q297" s="109" t="s">
        <v>80</v>
      </c>
      <c r="R297" s="108">
        <v>5</v>
      </c>
      <c r="S297" s="111" t="s">
        <v>304</v>
      </c>
      <c r="T297" s="108">
        <v>1030102</v>
      </c>
      <c r="U297" s="108">
        <v>1120</v>
      </c>
      <c r="V297" s="108">
        <v>1270</v>
      </c>
      <c r="W297" s="108">
        <v>1</v>
      </c>
      <c r="X297" s="113">
        <v>2018</v>
      </c>
      <c r="Y297" s="113">
        <v>79</v>
      </c>
      <c r="Z297" s="113">
        <v>0</v>
      </c>
      <c r="AA297" s="114" t="s">
        <v>815</v>
      </c>
      <c r="AB297" s="108">
        <v>1954</v>
      </c>
      <c r="AC297" s="109" t="s">
        <v>815</v>
      </c>
      <c r="AD297" s="196" t="s">
        <v>818</v>
      </c>
      <c r="AE297" s="196" t="s">
        <v>815</v>
      </c>
      <c r="AF297" s="197">
        <f>AE297-AD297</f>
        <v>-21</v>
      </c>
      <c r="AG297" s="198">
        <f>IF(AI297="SI", 0,J297)</f>
        <v>146.84</v>
      </c>
      <c r="AH297" s="199">
        <f>AG297*AF297</f>
        <v>-3083.64</v>
      </c>
      <c r="AI297" s="200"/>
    </row>
    <row r="298" spans="1:35" ht="48" x14ac:dyDescent="0.25">
      <c r="A298" s="108">
        <v>2018</v>
      </c>
      <c r="B298" s="108">
        <v>1188</v>
      </c>
      <c r="C298" s="109" t="s">
        <v>815</v>
      </c>
      <c r="D298" s="194" t="s">
        <v>819</v>
      </c>
      <c r="E298" s="109" t="s">
        <v>108</v>
      </c>
      <c r="F298" s="201" t="s">
        <v>820</v>
      </c>
      <c r="G298" s="112">
        <v>159.25</v>
      </c>
      <c r="H298" s="112">
        <v>28.72</v>
      </c>
      <c r="I298" s="143" t="s">
        <v>79</v>
      </c>
      <c r="J298" s="112">
        <f>IF(I298="SI", G298-H298,G298)</f>
        <v>130.53</v>
      </c>
      <c r="K298" s="195" t="s">
        <v>567</v>
      </c>
      <c r="L298" s="108">
        <v>2018</v>
      </c>
      <c r="M298" s="108">
        <v>7930</v>
      </c>
      <c r="N298" s="109" t="s">
        <v>646</v>
      </c>
      <c r="O298" s="111" t="s">
        <v>568</v>
      </c>
      <c r="P298" s="109" t="s">
        <v>569</v>
      </c>
      <c r="Q298" s="109" t="s">
        <v>80</v>
      </c>
      <c r="R298" s="108">
        <v>5</v>
      </c>
      <c r="S298" s="111" t="s">
        <v>304</v>
      </c>
      <c r="T298" s="108">
        <v>1040502</v>
      </c>
      <c r="U298" s="108">
        <v>1890</v>
      </c>
      <c r="V298" s="108">
        <v>1417</v>
      </c>
      <c r="W298" s="108">
        <v>1</v>
      </c>
      <c r="X298" s="113">
        <v>2018</v>
      </c>
      <c r="Y298" s="113">
        <v>80</v>
      </c>
      <c r="Z298" s="113">
        <v>0</v>
      </c>
      <c r="AA298" s="114" t="s">
        <v>815</v>
      </c>
      <c r="AB298" s="108">
        <v>1955</v>
      </c>
      <c r="AC298" s="109" t="s">
        <v>815</v>
      </c>
      <c r="AD298" s="196" t="s">
        <v>818</v>
      </c>
      <c r="AE298" s="196" t="s">
        <v>815</v>
      </c>
      <c r="AF298" s="197">
        <f>AE298-AD298</f>
        <v>-21</v>
      </c>
      <c r="AG298" s="198">
        <f>IF(AI298="SI", 0,J298)</f>
        <v>130.53</v>
      </c>
      <c r="AH298" s="199">
        <f>AG298*AF298</f>
        <v>-2741.13</v>
      </c>
      <c r="AI298" s="200"/>
    </row>
    <row r="299" spans="1:35" ht="48" x14ac:dyDescent="0.25">
      <c r="A299" s="108">
        <v>2018</v>
      </c>
      <c r="B299" s="108">
        <v>1189</v>
      </c>
      <c r="C299" s="109" t="s">
        <v>543</v>
      </c>
      <c r="D299" s="194" t="s">
        <v>821</v>
      </c>
      <c r="E299" s="109" t="s">
        <v>488</v>
      </c>
      <c r="F299" s="201" t="s">
        <v>130</v>
      </c>
      <c r="G299" s="112">
        <v>2440</v>
      </c>
      <c r="H299" s="112">
        <v>440</v>
      </c>
      <c r="I299" s="143" t="s">
        <v>79</v>
      </c>
      <c r="J299" s="112">
        <f>IF(I299="SI", G299-H299,G299)</f>
        <v>2000</v>
      </c>
      <c r="K299" s="195" t="s">
        <v>131</v>
      </c>
      <c r="L299" s="108">
        <v>2018</v>
      </c>
      <c r="M299" s="108">
        <v>8148</v>
      </c>
      <c r="N299" s="109" t="s">
        <v>822</v>
      </c>
      <c r="O299" s="111" t="s">
        <v>100</v>
      </c>
      <c r="P299" s="109" t="s">
        <v>101</v>
      </c>
      <c r="Q299" s="109" t="s">
        <v>80</v>
      </c>
      <c r="R299" s="108">
        <v>3</v>
      </c>
      <c r="S299" s="111" t="s">
        <v>121</v>
      </c>
      <c r="T299" s="108">
        <v>1010303</v>
      </c>
      <c r="U299" s="108">
        <v>250</v>
      </c>
      <c r="V299" s="108">
        <v>1010</v>
      </c>
      <c r="W299" s="108">
        <v>1</v>
      </c>
      <c r="X299" s="113">
        <v>2018</v>
      </c>
      <c r="Y299" s="113">
        <v>82</v>
      </c>
      <c r="Z299" s="113">
        <v>0</v>
      </c>
      <c r="AA299" s="114" t="s">
        <v>80</v>
      </c>
      <c r="AB299" s="108">
        <v>1977</v>
      </c>
      <c r="AC299" s="109" t="s">
        <v>543</v>
      </c>
      <c r="AD299" s="196" t="s">
        <v>488</v>
      </c>
      <c r="AE299" s="196" t="s">
        <v>543</v>
      </c>
      <c r="AF299" s="197">
        <f>AE299-AD299</f>
        <v>7</v>
      </c>
      <c r="AG299" s="198">
        <f>IF(AI299="SI", 0,J299)</f>
        <v>2000</v>
      </c>
      <c r="AH299" s="199">
        <f>AG299*AF299</f>
        <v>14000</v>
      </c>
      <c r="AI299" s="200"/>
    </row>
    <row r="300" spans="1:35" ht="60" x14ac:dyDescent="0.25">
      <c r="A300" s="108">
        <v>2018</v>
      </c>
      <c r="B300" s="108">
        <v>1190</v>
      </c>
      <c r="C300" s="109" t="s">
        <v>543</v>
      </c>
      <c r="D300" s="194" t="s">
        <v>823</v>
      </c>
      <c r="E300" s="109" t="s">
        <v>815</v>
      </c>
      <c r="F300" s="201" t="s">
        <v>824</v>
      </c>
      <c r="G300" s="112">
        <v>4728.5600000000004</v>
      </c>
      <c r="H300" s="112">
        <v>852.69</v>
      </c>
      <c r="I300" s="143" t="s">
        <v>79</v>
      </c>
      <c r="J300" s="112">
        <f>IF(I300="SI", G300-H300,G300)</f>
        <v>3875.8700000000003</v>
      </c>
      <c r="K300" s="195" t="s">
        <v>317</v>
      </c>
      <c r="L300" s="108">
        <v>2018</v>
      </c>
      <c r="M300" s="108">
        <v>8145</v>
      </c>
      <c r="N300" s="109" t="s">
        <v>822</v>
      </c>
      <c r="O300" s="111" t="s">
        <v>319</v>
      </c>
      <c r="P300" s="109" t="s">
        <v>320</v>
      </c>
      <c r="Q300" s="109" t="s">
        <v>320</v>
      </c>
      <c r="R300" s="108">
        <v>1</v>
      </c>
      <c r="S300" s="111" t="s">
        <v>84</v>
      </c>
      <c r="T300" s="108">
        <v>1080203</v>
      </c>
      <c r="U300" s="108">
        <v>2890</v>
      </c>
      <c r="V300" s="108">
        <v>1937</v>
      </c>
      <c r="W300" s="108">
        <v>1</v>
      </c>
      <c r="X300" s="113">
        <v>2018</v>
      </c>
      <c r="Y300" s="113">
        <v>123</v>
      </c>
      <c r="Z300" s="113">
        <v>0</v>
      </c>
      <c r="AA300" s="114" t="s">
        <v>80</v>
      </c>
      <c r="AB300" s="108">
        <v>1978</v>
      </c>
      <c r="AC300" s="109" t="s">
        <v>543</v>
      </c>
      <c r="AD300" s="196" t="s">
        <v>825</v>
      </c>
      <c r="AE300" s="196" t="s">
        <v>543</v>
      </c>
      <c r="AF300" s="197">
        <f>AE300-AD300</f>
        <v>-29</v>
      </c>
      <c r="AG300" s="198">
        <f>IF(AI300="SI", 0,J300)</f>
        <v>3875.8700000000003</v>
      </c>
      <c r="AH300" s="199">
        <f>AG300*AF300</f>
        <v>-112400.23000000001</v>
      </c>
      <c r="AI300" s="200"/>
    </row>
    <row r="301" spans="1:35" ht="60" x14ac:dyDescent="0.25">
      <c r="A301" s="108">
        <v>2018</v>
      </c>
      <c r="B301" s="108">
        <v>1191</v>
      </c>
      <c r="C301" s="109" t="s">
        <v>543</v>
      </c>
      <c r="D301" s="194" t="s">
        <v>826</v>
      </c>
      <c r="E301" s="109" t="s">
        <v>815</v>
      </c>
      <c r="F301" s="201" t="s">
        <v>827</v>
      </c>
      <c r="G301" s="112">
        <v>25.74</v>
      </c>
      <c r="H301" s="112">
        <v>4.6399999999999997</v>
      </c>
      <c r="I301" s="143" t="s">
        <v>79</v>
      </c>
      <c r="J301" s="112">
        <f>IF(I301="SI", G301-H301,G301)</f>
        <v>21.099999999999998</v>
      </c>
      <c r="K301" s="195" t="s">
        <v>317</v>
      </c>
      <c r="L301" s="108">
        <v>2018</v>
      </c>
      <c r="M301" s="108">
        <v>8153</v>
      </c>
      <c r="N301" s="109" t="s">
        <v>822</v>
      </c>
      <c r="O301" s="111" t="s">
        <v>319</v>
      </c>
      <c r="P301" s="109" t="s">
        <v>320</v>
      </c>
      <c r="Q301" s="109" t="s">
        <v>320</v>
      </c>
      <c r="R301" s="108">
        <v>1</v>
      </c>
      <c r="S301" s="111" t="s">
        <v>84</v>
      </c>
      <c r="T301" s="108">
        <v>1010503</v>
      </c>
      <c r="U301" s="108">
        <v>470</v>
      </c>
      <c r="V301" s="108">
        <v>1156</v>
      </c>
      <c r="W301" s="108">
        <v>1</v>
      </c>
      <c r="X301" s="113">
        <v>2018</v>
      </c>
      <c r="Y301" s="113">
        <v>115</v>
      </c>
      <c r="Z301" s="113">
        <v>0</v>
      </c>
      <c r="AA301" s="114" t="s">
        <v>80</v>
      </c>
      <c r="AB301" s="108">
        <v>1979</v>
      </c>
      <c r="AC301" s="109" t="s">
        <v>543</v>
      </c>
      <c r="AD301" s="196" t="s">
        <v>825</v>
      </c>
      <c r="AE301" s="196" t="s">
        <v>543</v>
      </c>
      <c r="AF301" s="197">
        <f>AE301-AD301</f>
        <v>-29</v>
      </c>
      <c r="AG301" s="198">
        <f>IF(AI301="SI", 0,J301)</f>
        <v>21.099999999999998</v>
      </c>
      <c r="AH301" s="199">
        <f>AG301*AF301</f>
        <v>-611.9</v>
      </c>
      <c r="AI301" s="200"/>
    </row>
    <row r="302" spans="1:35" ht="60" x14ac:dyDescent="0.25">
      <c r="A302" s="108">
        <v>2018</v>
      </c>
      <c r="B302" s="108">
        <v>1192</v>
      </c>
      <c r="C302" s="109" t="s">
        <v>543</v>
      </c>
      <c r="D302" s="194" t="s">
        <v>828</v>
      </c>
      <c r="E302" s="109" t="s">
        <v>815</v>
      </c>
      <c r="F302" s="201" t="s">
        <v>829</v>
      </c>
      <c r="G302" s="112">
        <v>22.31</v>
      </c>
      <c r="H302" s="112">
        <v>2.35</v>
      </c>
      <c r="I302" s="143" t="s">
        <v>79</v>
      </c>
      <c r="J302" s="112">
        <f>IF(I302="SI", G302-H302,G302)</f>
        <v>19.959999999999997</v>
      </c>
      <c r="K302" s="195" t="s">
        <v>317</v>
      </c>
      <c r="L302" s="108">
        <v>2018</v>
      </c>
      <c r="M302" s="108">
        <v>8152</v>
      </c>
      <c r="N302" s="109" t="s">
        <v>822</v>
      </c>
      <c r="O302" s="111" t="s">
        <v>319</v>
      </c>
      <c r="P302" s="109" t="s">
        <v>320</v>
      </c>
      <c r="Q302" s="109" t="s">
        <v>320</v>
      </c>
      <c r="R302" s="108">
        <v>1</v>
      </c>
      <c r="S302" s="111" t="s">
        <v>84</v>
      </c>
      <c r="T302" s="108">
        <v>1010503</v>
      </c>
      <c r="U302" s="108">
        <v>470</v>
      </c>
      <c r="V302" s="108">
        <v>1156</v>
      </c>
      <c r="W302" s="108">
        <v>1</v>
      </c>
      <c r="X302" s="113">
        <v>2018</v>
      </c>
      <c r="Y302" s="113">
        <v>115</v>
      </c>
      <c r="Z302" s="113">
        <v>0</v>
      </c>
      <c r="AA302" s="114" t="s">
        <v>80</v>
      </c>
      <c r="AB302" s="108">
        <v>1980</v>
      </c>
      <c r="AC302" s="109" t="s">
        <v>543</v>
      </c>
      <c r="AD302" s="196" t="s">
        <v>825</v>
      </c>
      <c r="AE302" s="196" t="s">
        <v>543</v>
      </c>
      <c r="AF302" s="197">
        <f>AE302-AD302</f>
        <v>-29</v>
      </c>
      <c r="AG302" s="198">
        <f>IF(AI302="SI", 0,J302)</f>
        <v>19.959999999999997</v>
      </c>
      <c r="AH302" s="199">
        <f>AG302*AF302</f>
        <v>-578.83999999999992</v>
      </c>
      <c r="AI302" s="200"/>
    </row>
    <row r="303" spans="1:35" ht="72" x14ac:dyDescent="0.25">
      <c r="A303" s="108">
        <v>2018</v>
      </c>
      <c r="B303" s="108">
        <v>1193</v>
      </c>
      <c r="C303" s="109" t="s">
        <v>543</v>
      </c>
      <c r="D303" s="194" t="s">
        <v>830</v>
      </c>
      <c r="E303" s="109" t="s">
        <v>815</v>
      </c>
      <c r="F303" s="201" t="s">
        <v>831</v>
      </c>
      <c r="G303" s="112">
        <v>22.31</v>
      </c>
      <c r="H303" s="112">
        <v>2.35</v>
      </c>
      <c r="I303" s="143" t="s">
        <v>79</v>
      </c>
      <c r="J303" s="112">
        <f>IF(I303="SI", G303-H303,G303)</f>
        <v>19.959999999999997</v>
      </c>
      <c r="K303" s="195" t="s">
        <v>317</v>
      </c>
      <c r="L303" s="108">
        <v>2018</v>
      </c>
      <c r="M303" s="108">
        <v>8146</v>
      </c>
      <c r="N303" s="109" t="s">
        <v>822</v>
      </c>
      <c r="O303" s="111" t="s">
        <v>319</v>
      </c>
      <c r="P303" s="109" t="s">
        <v>320</v>
      </c>
      <c r="Q303" s="109" t="s">
        <v>320</v>
      </c>
      <c r="R303" s="108">
        <v>1</v>
      </c>
      <c r="S303" s="111" t="s">
        <v>84</v>
      </c>
      <c r="T303" s="108">
        <v>1010503</v>
      </c>
      <c r="U303" s="108">
        <v>470</v>
      </c>
      <c r="V303" s="108">
        <v>1156</v>
      </c>
      <c r="W303" s="108">
        <v>1</v>
      </c>
      <c r="X303" s="113">
        <v>2018</v>
      </c>
      <c r="Y303" s="113">
        <v>115</v>
      </c>
      <c r="Z303" s="113">
        <v>0</v>
      </c>
      <c r="AA303" s="114" t="s">
        <v>80</v>
      </c>
      <c r="AB303" s="108">
        <v>1981</v>
      </c>
      <c r="AC303" s="109" t="s">
        <v>543</v>
      </c>
      <c r="AD303" s="196" t="s">
        <v>825</v>
      </c>
      <c r="AE303" s="196" t="s">
        <v>543</v>
      </c>
      <c r="AF303" s="197">
        <f>AE303-AD303</f>
        <v>-29</v>
      </c>
      <c r="AG303" s="198">
        <f>IF(AI303="SI", 0,J303)</f>
        <v>19.959999999999997</v>
      </c>
      <c r="AH303" s="199">
        <f>AG303*AF303</f>
        <v>-578.83999999999992</v>
      </c>
      <c r="AI303" s="200"/>
    </row>
    <row r="304" spans="1:35" ht="72" x14ac:dyDescent="0.25">
      <c r="A304" s="108">
        <v>2018</v>
      </c>
      <c r="B304" s="108">
        <v>1194</v>
      </c>
      <c r="C304" s="109" t="s">
        <v>543</v>
      </c>
      <c r="D304" s="194" t="s">
        <v>832</v>
      </c>
      <c r="E304" s="109" t="s">
        <v>815</v>
      </c>
      <c r="F304" s="201" t="s">
        <v>833</v>
      </c>
      <c r="G304" s="112">
        <v>27.45</v>
      </c>
      <c r="H304" s="112">
        <v>4.95</v>
      </c>
      <c r="I304" s="143" t="s">
        <v>79</v>
      </c>
      <c r="J304" s="112">
        <f>IF(I304="SI", G304-H304,G304)</f>
        <v>22.5</v>
      </c>
      <c r="K304" s="195" t="s">
        <v>317</v>
      </c>
      <c r="L304" s="108">
        <v>2018</v>
      </c>
      <c r="M304" s="108">
        <v>8154</v>
      </c>
      <c r="N304" s="109" t="s">
        <v>822</v>
      </c>
      <c r="O304" s="111" t="s">
        <v>319</v>
      </c>
      <c r="P304" s="109" t="s">
        <v>320</v>
      </c>
      <c r="Q304" s="109" t="s">
        <v>320</v>
      </c>
      <c r="R304" s="108">
        <v>1</v>
      </c>
      <c r="S304" s="111" t="s">
        <v>84</v>
      </c>
      <c r="T304" s="108">
        <v>1010503</v>
      </c>
      <c r="U304" s="108">
        <v>470</v>
      </c>
      <c r="V304" s="108">
        <v>1156</v>
      </c>
      <c r="W304" s="108">
        <v>1</v>
      </c>
      <c r="X304" s="113">
        <v>2018</v>
      </c>
      <c r="Y304" s="113">
        <v>115</v>
      </c>
      <c r="Z304" s="113">
        <v>0</v>
      </c>
      <c r="AA304" s="114" t="s">
        <v>80</v>
      </c>
      <c r="AB304" s="108">
        <v>1982</v>
      </c>
      <c r="AC304" s="109" t="s">
        <v>543</v>
      </c>
      <c r="AD304" s="196" t="s">
        <v>825</v>
      </c>
      <c r="AE304" s="196" t="s">
        <v>543</v>
      </c>
      <c r="AF304" s="197">
        <f>AE304-AD304</f>
        <v>-29</v>
      </c>
      <c r="AG304" s="198">
        <f>IF(AI304="SI", 0,J304)</f>
        <v>22.5</v>
      </c>
      <c r="AH304" s="199">
        <f>AG304*AF304</f>
        <v>-652.5</v>
      </c>
      <c r="AI304" s="200"/>
    </row>
    <row r="305" spans="1:35" ht="60" x14ac:dyDescent="0.25">
      <c r="A305" s="108">
        <v>2018</v>
      </c>
      <c r="B305" s="108">
        <v>1195</v>
      </c>
      <c r="C305" s="109" t="s">
        <v>543</v>
      </c>
      <c r="D305" s="194" t="s">
        <v>834</v>
      </c>
      <c r="E305" s="109" t="s">
        <v>815</v>
      </c>
      <c r="F305" s="201" t="s">
        <v>835</v>
      </c>
      <c r="G305" s="112">
        <v>14.01</v>
      </c>
      <c r="H305" s="112">
        <v>2.5299999999999998</v>
      </c>
      <c r="I305" s="143" t="s">
        <v>79</v>
      </c>
      <c r="J305" s="112">
        <f>IF(I305="SI", G305-H305,G305)</f>
        <v>11.48</v>
      </c>
      <c r="K305" s="195" t="s">
        <v>317</v>
      </c>
      <c r="L305" s="108">
        <v>2018</v>
      </c>
      <c r="M305" s="108">
        <v>8151</v>
      </c>
      <c r="N305" s="109" t="s">
        <v>822</v>
      </c>
      <c r="O305" s="111" t="s">
        <v>319</v>
      </c>
      <c r="P305" s="109" t="s">
        <v>320</v>
      </c>
      <c r="Q305" s="109" t="s">
        <v>320</v>
      </c>
      <c r="R305" s="108">
        <v>1</v>
      </c>
      <c r="S305" s="111" t="s">
        <v>84</v>
      </c>
      <c r="T305" s="108">
        <v>1080203</v>
      </c>
      <c r="U305" s="108">
        <v>2890</v>
      </c>
      <c r="V305" s="108">
        <v>1937</v>
      </c>
      <c r="W305" s="108">
        <v>1</v>
      </c>
      <c r="X305" s="113">
        <v>2018</v>
      </c>
      <c r="Y305" s="113">
        <v>123</v>
      </c>
      <c r="Z305" s="113">
        <v>0</v>
      </c>
      <c r="AA305" s="114" t="s">
        <v>80</v>
      </c>
      <c r="AB305" s="108">
        <v>1983</v>
      </c>
      <c r="AC305" s="109" t="s">
        <v>543</v>
      </c>
      <c r="AD305" s="196" t="s">
        <v>825</v>
      </c>
      <c r="AE305" s="196" t="s">
        <v>543</v>
      </c>
      <c r="AF305" s="197">
        <f>AE305-AD305</f>
        <v>-29</v>
      </c>
      <c r="AG305" s="198">
        <f>IF(AI305="SI", 0,J305)</f>
        <v>11.48</v>
      </c>
      <c r="AH305" s="199">
        <f>AG305*AF305</f>
        <v>-332.92</v>
      </c>
      <c r="AI305" s="200"/>
    </row>
    <row r="306" spans="1:35" ht="60" x14ac:dyDescent="0.25">
      <c r="A306" s="108">
        <v>2018</v>
      </c>
      <c r="B306" s="108">
        <v>1196</v>
      </c>
      <c r="C306" s="109" t="s">
        <v>543</v>
      </c>
      <c r="D306" s="194" t="s">
        <v>836</v>
      </c>
      <c r="E306" s="109" t="s">
        <v>488</v>
      </c>
      <c r="F306" s="201" t="s">
        <v>837</v>
      </c>
      <c r="G306" s="112">
        <v>1.55</v>
      </c>
      <c r="H306" s="112">
        <v>0.14000000000000001</v>
      </c>
      <c r="I306" s="143" t="s">
        <v>79</v>
      </c>
      <c r="J306" s="112">
        <f>IF(I306="SI", G306-H306,G306)</f>
        <v>1.4100000000000001</v>
      </c>
      <c r="K306" s="195" t="s">
        <v>80</v>
      </c>
      <c r="L306" s="108">
        <v>2018</v>
      </c>
      <c r="M306" s="108">
        <v>8046</v>
      </c>
      <c r="N306" s="109" t="s">
        <v>184</v>
      </c>
      <c r="O306" s="111" t="s">
        <v>160</v>
      </c>
      <c r="P306" s="109" t="s">
        <v>161</v>
      </c>
      <c r="Q306" s="109" t="s">
        <v>80</v>
      </c>
      <c r="R306" s="108">
        <v>1</v>
      </c>
      <c r="S306" s="111" t="s">
        <v>84</v>
      </c>
      <c r="T306" s="108">
        <v>1090503</v>
      </c>
      <c r="U306" s="108">
        <v>3550</v>
      </c>
      <c r="V306" s="108">
        <v>1739</v>
      </c>
      <c r="W306" s="108">
        <v>2</v>
      </c>
      <c r="X306" s="113">
        <v>2018</v>
      </c>
      <c r="Y306" s="113">
        <v>233</v>
      </c>
      <c r="Z306" s="113">
        <v>0</v>
      </c>
      <c r="AA306" s="114" t="s">
        <v>80</v>
      </c>
      <c r="AB306" s="108">
        <v>1984</v>
      </c>
      <c r="AC306" s="109" t="s">
        <v>543</v>
      </c>
      <c r="AD306" s="196" t="s">
        <v>838</v>
      </c>
      <c r="AE306" s="196" t="s">
        <v>543</v>
      </c>
      <c r="AF306" s="197">
        <f>AE306-AD306</f>
        <v>-24</v>
      </c>
      <c r="AG306" s="198">
        <f>IF(AI306="SI", 0,J306)</f>
        <v>1.4100000000000001</v>
      </c>
      <c r="AH306" s="199">
        <f>AG306*AF306</f>
        <v>-33.840000000000003</v>
      </c>
      <c r="AI306" s="200"/>
    </row>
    <row r="307" spans="1:35" x14ac:dyDescent="0.25">
      <c r="A307" s="108">
        <v>2018</v>
      </c>
      <c r="B307" s="108">
        <v>1197</v>
      </c>
      <c r="C307" s="109" t="s">
        <v>543</v>
      </c>
      <c r="D307" s="194" t="s">
        <v>839</v>
      </c>
      <c r="E307" s="109" t="s">
        <v>646</v>
      </c>
      <c r="F307" s="201" t="s">
        <v>666</v>
      </c>
      <c r="G307" s="112">
        <v>44.9</v>
      </c>
      <c r="H307" s="112">
        <v>8.1</v>
      </c>
      <c r="I307" s="143" t="s">
        <v>79</v>
      </c>
      <c r="J307" s="112">
        <f>IF(I307="SI", G307-H307,G307)</f>
        <v>36.799999999999997</v>
      </c>
      <c r="K307" s="195" t="s">
        <v>301</v>
      </c>
      <c r="L307" s="108">
        <v>2018</v>
      </c>
      <c r="M307" s="108">
        <v>8113</v>
      </c>
      <c r="N307" s="109" t="s">
        <v>815</v>
      </c>
      <c r="O307" s="111" t="s">
        <v>483</v>
      </c>
      <c r="P307" s="109" t="s">
        <v>484</v>
      </c>
      <c r="Q307" s="109" t="s">
        <v>484</v>
      </c>
      <c r="R307" s="108">
        <v>5</v>
      </c>
      <c r="S307" s="111" t="s">
        <v>304</v>
      </c>
      <c r="T307" s="108">
        <v>1010803</v>
      </c>
      <c r="U307" s="108">
        <v>800</v>
      </c>
      <c r="V307" s="108">
        <v>1045</v>
      </c>
      <c r="W307" s="108">
        <v>1</v>
      </c>
      <c r="X307" s="113">
        <v>2018</v>
      </c>
      <c r="Y307" s="113">
        <v>81</v>
      </c>
      <c r="Z307" s="113">
        <v>0</v>
      </c>
      <c r="AA307" s="114" t="s">
        <v>80</v>
      </c>
      <c r="AB307" s="108">
        <v>1985</v>
      </c>
      <c r="AC307" s="109" t="s">
        <v>543</v>
      </c>
      <c r="AD307" s="196" t="s">
        <v>840</v>
      </c>
      <c r="AE307" s="196" t="s">
        <v>543</v>
      </c>
      <c r="AF307" s="197">
        <f>AE307-AD307</f>
        <v>-22</v>
      </c>
      <c r="AG307" s="198">
        <f>IF(AI307="SI", 0,J307)</f>
        <v>36.799999999999997</v>
      </c>
      <c r="AH307" s="199">
        <f>AG307*AF307</f>
        <v>-809.59999999999991</v>
      </c>
      <c r="AI307" s="200"/>
    </row>
    <row r="308" spans="1:35" ht="60" x14ac:dyDescent="0.25">
      <c r="A308" s="108">
        <v>2018</v>
      </c>
      <c r="B308" s="108">
        <v>1198</v>
      </c>
      <c r="C308" s="109" t="s">
        <v>543</v>
      </c>
      <c r="D308" s="194" t="s">
        <v>841</v>
      </c>
      <c r="E308" s="109" t="s">
        <v>822</v>
      </c>
      <c r="F308" s="201" t="s">
        <v>842</v>
      </c>
      <c r="G308" s="112">
        <v>4026</v>
      </c>
      <c r="H308" s="112">
        <v>726</v>
      </c>
      <c r="I308" s="143" t="s">
        <v>79</v>
      </c>
      <c r="J308" s="112">
        <f>IF(I308="SI", G308-H308,G308)</f>
        <v>3300</v>
      </c>
      <c r="K308" s="195" t="s">
        <v>843</v>
      </c>
      <c r="L308" s="108">
        <v>2018</v>
      </c>
      <c r="M308" s="108">
        <v>8168</v>
      </c>
      <c r="N308" s="109" t="s">
        <v>822</v>
      </c>
      <c r="O308" s="111" t="s">
        <v>844</v>
      </c>
      <c r="P308" s="109" t="s">
        <v>845</v>
      </c>
      <c r="Q308" s="109" t="s">
        <v>80</v>
      </c>
      <c r="R308" s="108">
        <v>3</v>
      </c>
      <c r="S308" s="111" t="s">
        <v>121</v>
      </c>
      <c r="T308" s="108">
        <v>1010303</v>
      </c>
      <c r="U308" s="108">
        <v>250</v>
      </c>
      <c r="V308" s="108">
        <v>1012</v>
      </c>
      <c r="W308" s="108">
        <v>1</v>
      </c>
      <c r="X308" s="113">
        <v>2018</v>
      </c>
      <c r="Y308" s="113">
        <v>154</v>
      </c>
      <c r="Z308" s="113">
        <v>0</v>
      </c>
      <c r="AA308" s="114" t="s">
        <v>80</v>
      </c>
      <c r="AB308" s="108">
        <v>1986</v>
      </c>
      <c r="AC308" s="109" t="s">
        <v>543</v>
      </c>
      <c r="AD308" s="196" t="s">
        <v>846</v>
      </c>
      <c r="AE308" s="196" t="s">
        <v>543</v>
      </c>
      <c r="AF308" s="197">
        <f>AE308-AD308</f>
        <v>-57</v>
      </c>
      <c r="AG308" s="198">
        <f>IF(AI308="SI", 0,J308)</f>
        <v>3300</v>
      </c>
      <c r="AH308" s="199">
        <f>AG308*AF308</f>
        <v>-188100</v>
      </c>
      <c r="AI308" s="200"/>
    </row>
    <row r="309" spans="1:35" ht="24" x14ac:dyDescent="0.25">
      <c r="A309" s="108">
        <v>2018</v>
      </c>
      <c r="B309" s="108">
        <v>1199</v>
      </c>
      <c r="C309" s="109" t="s">
        <v>543</v>
      </c>
      <c r="D309" s="194" t="s">
        <v>847</v>
      </c>
      <c r="E309" s="109" t="s">
        <v>822</v>
      </c>
      <c r="F309" s="201" t="s">
        <v>848</v>
      </c>
      <c r="G309" s="112">
        <v>17218.79</v>
      </c>
      <c r="H309" s="112">
        <v>3105.03</v>
      </c>
      <c r="I309" s="143" t="s">
        <v>79</v>
      </c>
      <c r="J309" s="112">
        <f>IF(I309="SI", G309-H309,G309)</f>
        <v>14113.76</v>
      </c>
      <c r="K309" s="195" t="s">
        <v>849</v>
      </c>
      <c r="L309" s="108">
        <v>2018</v>
      </c>
      <c r="M309" s="108">
        <v>8169</v>
      </c>
      <c r="N309" s="109" t="s">
        <v>822</v>
      </c>
      <c r="O309" s="111" t="s">
        <v>844</v>
      </c>
      <c r="P309" s="109" t="s">
        <v>845</v>
      </c>
      <c r="Q309" s="109" t="s">
        <v>80</v>
      </c>
      <c r="R309" s="108">
        <v>3</v>
      </c>
      <c r="S309" s="111" t="s">
        <v>121</v>
      </c>
      <c r="T309" s="108">
        <v>1010303</v>
      </c>
      <c r="U309" s="108">
        <v>250</v>
      </c>
      <c r="V309" s="108">
        <v>1012</v>
      </c>
      <c r="W309" s="108">
        <v>1</v>
      </c>
      <c r="X309" s="113">
        <v>2018</v>
      </c>
      <c r="Y309" s="113">
        <v>341</v>
      </c>
      <c r="Z309" s="113">
        <v>0</v>
      </c>
      <c r="AA309" s="114" t="s">
        <v>80</v>
      </c>
      <c r="AB309" s="108">
        <v>1987</v>
      </c>
      <c r="AC309" s="109" t="s">
        <v>543</v>
      </c>
      <c r="AD309" s="196" t="s">
        <v>846</v>
      </c>
      <c r="AE309" s="196" t="s">
        <v>543</v>
      </c>
      <c r="AF309" s="197">
        <f>AE309-AD309</f>
        <v>-57</v>
      </c>
      <c r="AG309" s="198">
        <f>IF(AI309="SI", 0,J309)</f>
        <v>14113.76</v>
      </c>
      <c r="AH309" s="199">
        <f>AG309*AF309</f>
        <v>-804484.32000000007</v>
      </c>
      <c r="AI309" s="200"/>
    </row>
    <row r="310" spans="1:35" ht="24" x14ac:dyDescent="0.25">
      <c r="A310" s="108">
        <v>2018</v>
      </c>
      <c r="B310" s="108">
        <v>1200</v>
      </c>
      <c r="C310" s="109" t="s">
        <v>543</v>
      </c>
      <c r="D310" s="194" t="s">
        <v>850</v>
      </c>
      <c r="E310" s="109" t="s">
        <v>815</v>
      </c>
      <c r="F310" s="201" t="s">
        <v>436</v>
      </c>
      <c r="G310" s="112">
        <v>519.35</v>
      </c>
      <c r="H310" s="112">
        <v>0</v>
      </c>
      <c r="I310" s="143" t="s">
        <v>79</v>
      </c>
      <c r="J310" s="112">
        <f>IF(I310="SI", G310-H310,G310)</f>
        <v>519.35</v>
      </c>
      <c r="K310" s="195" t="s">
        <v>431</v>
      </c>
      <c r="L310" s="108">
        <v>2018</v>
      </c>
      <c r="M310" s="108">
        <v>8134</v>
      </c>
      <c r="N310" s="109" t="s">
        <v>815</v>
      </c>
      <c r="O310" s="111" t="s">
        <v>437</v>
      </c>
      <c r="P310" s="109" t="s">
        <v>438</v>
      </c>
      <c r="Q310" s="109" t="s">
        <v>439</v>
      </c>
      <c r="R310" s="108">
        <v>4</v>
      </c>
      <c r="S310" s="111" t="s">
        <v>206</v>
      </c>
      <c r="T310" s="108">
        <v>1010803</v>
      </c>
      <c r="U310" s="108">
        <v>800</v>
      </c>
      <c r="V310" s="108">
        <v>1043</v>
      </c>
      <c r="W310" s="108">
        <v>5</v>
      </c>
      <c r="X310" s="113">
        <v>2018</v>
      </c>
      <c r="Y310" s="113">
        <v>78</v>
      </c>
      <c r="Z310" s="113">
        <v>0</v>
      </c>
      <c r="AA310" s="114" t="s">
        <v>80</v>
      </c>
      <c r="AB310" s="108">
        <v>1988</v>
      </c>
      <c r="AC310" s="109" t="s">
        <v>543</v>
      </c>
      <c r="AD310" s="196" t="s">
        <v>851</v>
      </c>
      <c r="AE310" s="196" t="s">
        <v>543</v>
      </c>
      <c r="AF310" s="197">
        <f>AE310-AD310</f>
        <v>-26</v>
      </c>
      <c r="AG310" s="198">
        <f>IF(AI310="SI", 0,J310)</f>
        <v>519.35</v>
      </c>
      <c r="AH310" s="199">
        <f>AG310*AF310</f>
        <v>-13503.1</v>
      </c>
      <c r="AI310" s="200"/>
    </row>
    <row r="311" spans="1:35" ht="24" x14ac:dyDescent="0.25">
      <c r="A311" s="108">
        <v>2018</v>
      </c>
      <c r="B311" s="108">
        <v>1201</v>
      </c>
      <c r="C311" s="109" t="s">
        <v>564</v>
      </c>
      <c r="D311" s="194" t="s">
        <v>852</v>
      </c>
      <c r="E311" s="109" t="s">
        <v>543</v>
      </c>
      <c r="F311" s="201" t="s">
        <v>223</v>
      </c>
      <c r="G311" s="112">
        <v>36.6</v>
      </c>
      <c r="H311" s="112">
        <v>6.6</v>
      </c>
      <c r="I311" s="143" t="s">
        <v>79</v>
      </c>
      <c r="J311" s="112">
        <f>IF(I311="SI", G311-H311,G311)</f>
        <v>30</v>
      </c>
      <c r="K311" s="195" t="s">
        <v>125</v>
      </c>
      <c r="L311" s="108">
        <v>2018</v>
      </c>
      <c r="M311" s="108">
        <v>8223</v>
      </c>
      <c r="N311" s="109" t="s">
        <v>853</v>
      </c>
      <c r="O311" s="111" t="s">
        <v>126</v>
      </c>
      <c r="P311" s="109" t="s">
        <v>127</v>
      </c>
      <c r="Q311" s="109" t="s">
        <v>127</v>
      </c>
      <c r="R311" s="108">
        <v>3</v>
      </c>
      <c r="S311" s="111" t="s">
        <v>121</v>
      </c>
      <c r="T311" s="108">
        <v>1010803</v>
      </c>
      <c r="U311" s="108">
        <v>800</v>
      </c>
      <c r="V311" s="108">
        <v>1042</v>
      </c>
      <c r="W311" s="108">
        <v>1</v>
      </c>
      <c r="X311" s="113">
        <v>2018</v>
      </c>
      <c r="Y311" s="113">
        <v>666</v>
      </c>
      <c r="Z311" s="113">
        <v>0</v>
      </c>
      <c r="AA311" s="114" t="s">
        <v>80</v>
      </c>
      <c r="AB311" s="108">
        <v>1989</v>
      </c>
      <c r="AC311" s="109" t="s">
        <v>564</v>
      </c>
      <c r="AD311" s="196" t="s">
        <v>575</v>
      </c>
      <c r="AE311" s="196" t="s">
        <v>564</v>
      </c>
      <c r="AF311" s="197">
        <f>AE311-AD311</f>
        <v>-32</v>
      </c>
      <c r="AG311" s="198">
        <f>IF(AI311="SI", 0,J311)</f>
        <v>30</v>
      </c>
      <c r="AH311" s="199">
        <f>AG311*AF311</f>
        <v>-960</v>
      </c>
      <c r="AI311" s="200"/>
    </row>
    <row r="312" spans="1:35" ht="60" x14ac:dyDescent="0.25">
      <c r="A312" s="108">
        <v>2018</v>
      </c>
      <c r="B312" s="108">
        <v>1202</v>
      </c>
      <c r="C312" s="109" t="s">
        <v>287</v>
      </c>
      <c r="D312" s="194" t="s">
        <v>854</v>
      </c>
      <c r="E312" s="109" t="s">
        <v>164</v>
      </c>
      <c r="F312" s="201" t="s">
        <v>855</v>
      </c>
      <c r="G312" s="112">
        <v>7916.67</v>
      </c>
      <c r="H312" s="112">
        <v>0</v>
      </c>
      <c r="I312" s="143" t="s">
        <v>79</v>
      </c>
      <c r="J312" s="112">
        <f>IF(I312="SI", G312-H312,G312)</f>
        <v>7916.67</v>
      </c>
      <c r="K312" s="195" t="s">
        <v>642</v>
      </c>
      <c r="L312" s="108">
        <v>2018</v>
      </c>
      <c r="M312" s="108">
        <v>6642</v>
      </c>
      <c r="N312" s="109" t="s">
        <v>132</v>
      </c>
      <c r="O312" s="111" t="s">
        <v>643</v>
      </c>
      <c r="P312" s="109" t="s">
        <v>644</v>
      </c>
      <c r="Q312" s="109" t="s">
        <v>644</v>
      </c>
      <c r="R312" s="108">
        <v>4</v>
      </c>
      <c r="S312" s="111" t="s">
        <v>206</v>
      </c>
      <c r="T312" s="108">
        <v>1100103</v>
      </c>
      <c r="U312" s="108">
        <v>3770</v>
      </c>
      <c r="V312" s="108">
        <v>1780</v>
      </c>
      <c r="W312" s="108">
        <v>2</v>
      </c>
      <c r="X312" s="113">
        <v>2018</v>
      </c>
      <c r="Y312" s="113">
        <v>450</v>
      </c>
      <c r="Z312" s="113">
        <v>0</v>
      </c>
      <c r="AA312" s="114" t="s">
        <v>80</v>
      </c>
      <c r="AB312" s="108">
        <v>1991</v>
      </c>
      <c r="AC312" s="109" t="s">
        <v>287</v>
      </c>
      <c r="AD312" s="196" t="s">
        <v>287</v>
      </c>
      <c r="AE312" s="196" t="s">
        <v>287</v>
      </c>
      <c r="AF312" s="197">
        <f>AE312-AD312</f>
        <v>0</v>
      </c>
      <c r="AG312" s="198">
        <f>IF(AI312="SI", 0,J312)</f>
        <v>7916.67</v>
      </c>
      <c r="AH312" s="199">
        <f>AG312*AF312</f>
        <v>0</v>
      </c>
      <c r="AI312" s="200"/>
    </row>
    <row r="313" spans="1:35" ht="60" x14ac:dyDescent="0.25">
      <c r="A313" s="108">
        <v>2018</v>
      </c>
      <c r="B313" s="108">
        <v>1203</v>
      </c>
      <c r="C313" s="109" t="s">
        <v>287</v>
      </c>
      <c r="D313" s="194" t="s">
        <v>856</v>
      </c>
      <c r="E313" s="109" t="s">
        <v>459</v>
      </c>
      <c r="F313" s="201" t="s">
        <v>857</v>
      </c>
      <c r="G313" s="112">
        <v>2164.19</v>
      </c>
      <c r="H313" s="112">
        <v>0</v>
      </c>
      <c r="I313" s="143" t="s">
        <v>79</v>
      </c>
      <c r="J313" s="112">
        <f>IF(I313="SI", G313-H313,G313)</f>
        <v>2164.19</v>
      </c>
      <c r="K313" s="195" t="s">
        <v>642</v>
      </c>
      <c r="L313" s="108">
        <v>2018</v>
      </c>
      <c r="M313" s="108">
        <v>7589</v>
      </c>
      <c r="N313" s="109" t="s">
        <v>162</v>
      </c>
      <c r="O313" s="111" t="s">
        <v>643</v>
      </c>
      <c r="P313" s="109" t="s">
        <v>644</v>
      </c>
      <c r="Q313" s="109" t="s">
        <v>644</v>
      </c>
      <c r="R313" s="108">
        <v>4</v>
      </c>
      <c r="S313" s="111" t="s">
        <v>206</v>
      </c>
      <c r="T313" s="108">
        <v>1100103</v>
      </c>
      <c r="U313" s="108">
        <v>3770</v>
      </c>
      <c r="V313" s="108">
        <v>1780</v>
      </c>
      <c r="W313" s="108">
        <v>2</v>
      </c>
      <c r="X313" s="113">
        <v>2018</v>
      </c>
      <c r="Y313" s="113">
        <v>450</v>
      </c>
      <c r="Z313" s="113">
        <v>0</v>
      </c>
      <c r="AA313" s="114" t="s">
        <v>80</v>
      </c>
      <c r="AB313" s="108">
        <v>1992</v>
      </c>
      <c r="AC313" s="109" t="s">
        <v>287</v>
      </c>
      <c r="AD313" s="196" t="s">
        <v>858</v>
      </c>
      <c r="AE313" s="196" t="s">
        <v>287</v>
      </c>
      <c r="AF313" s="197">
        <f>AE313-AD313</f>
        <v>-61</v>
      </c>
      <c r="AG313" s="198">
        <f>IF(AI313="SI", 0,J313)</f>
        <v>2164.19</v>
      </c>
      <c r="AH313" s="199">
        <f>AG313*AF313</f>
        <v>-132015.59</v>
      </c>
      <c r="AI313" s="200"/>
    </row>
    <row r="314" spans="1:35" ht="60" x14ac:dyDescent="0.25">
      <c r="A314" s="108">
        <v>2018</v>
      </c>
      <c r="B314" s="108">
        <v>1203</v>
      </c>
      <c r="C314" s="109" t="s">
        <v>287</v>
      </c>
      <c r="D314" s="194" t="s">
        <v>856</v>
      </c>
      <c r="E314" s="109" t="s">
        <v>459</v>
      </c>
      <c r="F314" s="201" t="s">
        <v>857</v>
      </c>
      <c r="G314" s="112">
        <v>5752.48</v>
      </c>
      <c r="H314" s="112">
        <v>0</v>
      </c>
      <c r="I314" s="143" t="s">
        <v>79</v>
      </c>
      <c r="J314" s="112">
        <f>IF(I314="SI", G314-H314,G314)</f>
        <v>5752.48</v>
      </c>
      <c r="K314" s="195" t="s">
        <v>642</v>
      </c>
      <c r="L314" s="108">
        <v>2018</v>
      </c>
      <c r="M314" s="108">
        <v>7589</v>
      </c>
      <c r="N314" s="109" t="s">
        <v>162</v>
      </c>
      <c r="O314" s="111" t="s">
        <v>643</v>
      </c>
      <c r="P314" s="109" t="s">
        <v>644</v>
      </c>
      <c r="Q314" s="109" t="s">
        <v>644</v>
      </c>
      <c r="R314" s="108" t="s">
        <v>314</v>
      </c>
      <c r="S314" s="111" t="s">
        <v>314</v>
      </c>
      <c r="T314" s="108">
        <v>1100103</v>
      </c>
      <c r="U314" s="108">
        <v>3770</v>
      </c>
      <c r="V314" s="108">
        <v>1780</v>
      </c>
      <c r="W314" s="108">
        <v>2</v>
      </c>
      <c r="X314" s="113">
        <v>2018</v>
      </c>
      <c r="Y314" s="113">
        <v>450</v>
      </c>
      <c r="Z314" s="113">
        <v>0</v>
      </c>
      <c r="AA314" s="114" t="s">
        <v>80</v>
      </c>
      <c r="AB314" s="108">
        <v>1993</v>
      </c>
      <c r="AC314" s="109" t="s">
        <v>287</v>
      </c>
      <c r="AD314" s="196" t="s">
        <v>858</v>
      </c>
      <c r="AE314" s="196" t="s">
        <v>287</v>
      </c>
      <c r="AF314" s="197">
        <f>AE314-AD314</f>
        <v>-61</v>
      </c>
      <c r="AG314" s="198">
        <f>IF(AI314="SI", 0,J314)</f>
        <v>5752.48</v>
      </c>
      <c r="AH314" s="199">
        <f>AG314*AF314</f>
        <v>-350901.27999999997</v>
      </c>
      <c r="AI314" s="200"/>
    </row>
    <row r="315" spans="1:35" ht="48" x14ac:dyDescent="0.25">
      <c r="A315" s="108">
        <v>2018</v>
      </c>
      <c r="B315" s="108">
        <v>1204</v>
      </c>
      <c r="C315" s="109" t="s">
        <v>114</v>
      </c>
      <c r="D315" s="194" t="s">
        <v>859</v>
      </c>
      <c r="E315" s="109" t="s">
        <v>564</v>
      </c>
      <c r="F315" s="201" t="s">
        <v>419</v>
      </c>
      <c r="G315" s="112">
        <v>90.95</v>
      </c>
      <c r="H315" s="112">
        <v>16.399999999999999</v>
      </c>
      <c r="I315" s="143" t="s">
        <v>79</v>
      </c>
      <c r="J315" s="112">
        <f>IF(I315="SI", G315-H315,G315)</f>
        <v>74.550000000000011</v>
      </c>
      <c r="K315" s="195" t="s">
        <v>317</v>
      </c>
      <c r="L315" s="108">
        <v>2018</v>
      </c>
      <c r="M315" s="108">
        <v>8279</v>
      </c>
      <c r="N315" s="109" t="s">
        <v>287</v>
      </c>
      <c r="O315" s="111" t="s">
        <v>420</v>
      </c>
      <c r="P315" s="109" t="s">
        <v>421</v>
      </c>
      <c r="Q315" s="109" t="s">
        <v>421</v>
      </c>
      <c r="R315" s="108">
        <v>1</v>
      </c>
      <c r="S315" s="111" t="s">
        <v>84</v>
      </c>
      <c r="T315" s="108">
        <v>1080203</v>
      </c>
      <c r="U315" s="108">
        <v>2890</v>
      </c>
      <c r="V315" s="108">
        <v>1937</v>
      </c>
      <c r="W315" s="108">
        <v>1</v>
      </c>
      <c r="X315" s="113">
        <v>2018</v>
      </c>
      <c r="Y315" s="113">
        <v>123</v>
      </c>
      <c r="Z315" s="113">
        <v>0</v>
      </c>
      <c r="AA315" s="114" t="s">
        <v>80</v>
      </c>
      <c r="AB315" s="108">
        <v>1994</v>
      </c>
      <c r="AC315" s="109" t="s">
        <v>114</v>
      </c>
      <c r="AD315" s="196" t="s">
        <v>608</v>
      </c>
      <c r="AE315" s="196" t="s">
        <v>114</v>
      </c>
      <c r="AF315" s="197">
        <f>AE315-AD315</f>
        <v>-29</v>
      </c>
      <c r="AG315" s="198">
        <f>IF(AI315="SI", 0,J315)</f>
        <v>74.550000000000011</v>
      </c>
      <c r="AH315" s="199">
        <f>AG315*AF315</f>
        <v>-2161.9500000000003</v>
      </c>
      <c r="AI315" s="200"/>
    </row>
    <row r="316" spans="1:35" ht="24" x14ac:dyDescent="0.25">
      <c r="A316" s="108">
        <v>2018</v>
      </c>
      <c r="B316" s="108">
        <v>1205</v>
      </c>
      <c r="C316" s="109" t="s">
        <v>114</v>
      </c>
      <c r="D316" s="194" t="s">
        <v>860</v>
      </c>
      <c r="E316" s="109" t="s">
        <v>853</v>
      </c>
      <c r="F316" s="201" t="s">
        <v>470</v>
      </c>
      <c r="G316" s="112">
        <v>27.19</v>
      </c>
      <c r="H316" s="112">
        <v>4.9000000000000004</v>
      </c>
      <c r="I316" s="143" t="s">
        <v>79</v>
      </c>
      <c r="J316" s="112">
        <f>IF(I316="SI", G316-H316,G316)</f>
        <v>22.29</v>
      </c>
      <c r="K316" s="195" t="s">
        <v>471</v>
      </c>
      <c r="L316" s="108">
        <v>2018</v>
      </c>
      <c r="M316" s="108">
        <v>8244</v>
      </c>
      <c r="N316" s="109" t="s">
        <v>564</v>
      </c>
      <c r="O316" s="111" t="s">
        <v>472</v>
      </c>
      <c r="P316" s="109" t="s">
        <v>473</v>
      </c>
      <c r="Q316" s="109" t="s">
        <v>473</v>
      </c>
      <c r="R316" s="108">
        <v>1</v>
      </c>
      <c r="S316" s="111" t="s">
        <v>84</v>
      </c>
      <c r="T316" s="108">
        <v>1010503</v>
      </c>
      <c r="U316" s="108">
        <v>470</v>
      </c>
      <c r="V316" s="108">
        <v>1156</v>
      </c>
      <c r="W316" s="108">
        <v>4</v>
      </c>
      <c r="X316" s="113">
        <v>2018</v>
      </c>
      <c r="Y316" s="113">
        <v>131</v>
      </c>
      <c r="Z316" s="113">
        <v>0</v>
      </c>
      <c r="AA316" s="114" t="s">
        <v>80</v>
      </c>
      <c r="AB316" s="108">
        <v>1995</v>
      </c>
      <c r="AC316" s="109" t="s">
        <v>114</v>
      </c>
      <c r="AD316" s="196" t="s">
        <v>560</v>
      </c>
      <c r="AE316" s="196" t="s">
        <v>114</v>
      </c>
      <c r="AF316" s="197">
        <f>AE316-AD316</f>
        <v>-19</v>
      </c>
      <c r="AG316" s="198">
        <f>IF(AI316="SI", 0,J316)</f>
        <v>22.29</v>
      </c>
      <c r="AH316" s="199">
        <f>AG316*AF316</f>
        <v>-423.51</v>
      </c>
      <c r="AI316" s="200"/>
    </row>
    <row r="317" spans="1:35" ht="24" x14ac:dyDescent="0.25">
      <c r="A317" s="108">
        <v>2018</v>
      </c>
      <c r="B317" s="108">
        <v>1206</v>
      </c>
      <c r="C317" s="109" t="s">
        <v>114</v>
      </c>
      <c r="D317" s="194" t="s">
        <v>861</v>
      </c>
      <c r="E317" s="109" t="s">
        <v>853</v>
      </c>
      <c r="F317" s="201" t="s">
        <v>478</v>
      </c>
      <c r="G317" s="112">
        <v>32.39</v>
      </c>
      <c r="H317" s="112">
        <v>5.84</v>
      </c>
      <c r="I317" s="143" t="s">
        <v>79</v>
      </c>
      <c r="J317" s="112">
        <f>IF(I317="SI", G317-H317,G317)</f>
        <v>26.55</v>
      </c>
      <c r="K317" s="195" t="s">
        <v>471</v>
      </c>
      <c r="L317" s="108">
        <v>2018</v>
      </c>
      <c r="M317" s="108">
        <v>8242</v>
      </c>
      <c r="N317" s="109" t="s">
        <v>564</v>
      </c>
      <c r="O317" s="111" t="s">
        <v>472</v>
      </c>
      <c r="P317" s="109" t="s">
        <v>473</v>
      </c>
      <c r="Q317" s="109" t="s">
        <v>473</v>
      </c>
      <c r="R317" s="108">
        <v>1</v>
      </c>
      <c r="S317" s="111" t="s">
        <v>84</v>
      </c>
      <c r="T317" s="108">
        <v>1060202</v>
      </c>
      <c r="U317" s="108">
        <v>2330</v>
      </c>
      <c r="V317" s="108">
        <v>1826</v>
      </c>
      <c r="W317" s="108">
        <v>3</v>
      </c>
      <c r="X317" s="113">
        <v>2018</v>
      </c>
      <c r="Y317" s="113">
        <v>141</v>
      </c>
      <c r="Z317" s="113">
        <v>0</v>
      </c>
      <c r="AA317" s="114" t="s">
        <v>80</v>
      </c>
      <c r="AB317" s="108">
        <v>1996</v>
      </c>
      <c r="AC317" s="109" t="s">
        <v>114</v>
      </c>
      <c r="AD317" s="196" t="s">
        <v>560</v>
      </c>
      <c r="AE317" s="196" t="s">
        <v>114</v>
      </c>
      <c r="AF317" s="197">
        <f>AE317-AD317</f>
        <v>-19</v>
      </c>
      <c r="AG317" s="198">
        <f>IF(AI317="SI", 0,J317)</f>
        <v>26.55</v>
      </c>
      <c r="AH317" s="199">
        <f>AG317*AF317</f>
        <v>-504.45</v>
      </c>
      <c r="AI317" s="200"/>
    </row>
    <row r="318" spans="1:35" ht="24" x14ac:dyDescent="0.25">
      <c r="A318" s="108">
        <v>2018</v>
      </c>
      <c r="B318" s="108">
        <v>1207</v>
      </c>
      <c r="C318" s="109" t="s">
        <v>114</v>
      </c>
      <c r="D318" s="194" t="s">
        <v>862</v>
      </c>
      <c r="E318" s="109" t="s">
        <v>853</v>
      </c>
      <c r="F318" s="201" t="s">
        <v>478</v>
      </c>
      <c r="G318" s="112">
        <v>83.52</v>
      </c>
      <c r="H318" s="112">
        <v>15.06</v>
      </c>
      <c r="I318" s="143" t="s">
        <v>79</v>
      </c>
      <c r="J318" s="112">
        <f>IF(I318="SI", G318-H318,G318)</f>
        <v>68.459999999999994</v>
      </c>
      <c r="K318" s="195" t="s">
        <v>471</v>
      </c>
      <c r="L318" s="108">
        <v>2018</v>
      </c>
      <c r="M318" s="108">
        <v>8241</v>
      </c>
      <c r="N318" s="109" t="s">
        <v>564</v>
      </c>
      <c r="O318" s="111" t="s">
        <v>472</v>
      </c>
      <c r="P318" s="109" t="s">
        <v>473</v>
      </c>
      <c r="Q318" s="109" t="s">
        <v>473</v>
      </c>
      <c r="R318" s="108">
        <v>1</v>
      </c>
      <c r="S318" s="111" t="s">
        <v>84</v>
      </c>
      <c r="T318" s="108">
        <v>1060202</v>
      </c>
      <c r="U318" s="108">
        <v>2330</v>
      </c>
      <c r="V318" s="108">
        <v>1826</v>
      </c>
      <c r="W318" s="108">
        <v>3</v>
      </c>
      <c r="X318" s="113">
        <v>2018</v>
      </c>
      <c r="Y318" s="113">
        <v>141</v>
      </c>
      <c r="Z318" s="113">
        <v>0</v>
      </c>
      <c r="AA318" s="114" t="s">
        <v>80</v>
      </c>
      <c r="AB318" s="108">
        <v>1997</v>
      </c>
      <c r="AC318" s="109" t="s">
        <v>114</v>
      </c>
      <c r="AD318" s="196" t="s">
        <v>560</v>
      </c>
      <c r="AE318" s="196" t="s">
        <v>114</v>
      </c>
      <c r="AF318" s="197">
        <f>AE318-AD318</f>
        <v>-19</v>
      </c>
      <c r="AG318" s="198">
        <f>IF(AI318="SI", 0,J318)</f>
        <v>68.459999999999994</v>
      </c>
      <c r="AH318" s="199">
        <f>AG318*AF318</f>
        <v>-1300.7399999999998</v>
      </c>
      <c r="AI318" s="200"/>
    </row>
    <row r="319" spans="1:35" ht="24" x14ac:dyDescent="0.25">
      <c r="A319" s="108">
        <v>2018</v>
      </c>
      <c r="B319" s="108">
        <v>1208</v>
      </c>
      <c r="C319" s="109" t="s">
        <v>114</v>
      </c>
      <c r="D319" s="194" t="s">
        <v>863</v>
      </c>
      <c r="E319" s="109" t="s">
        <v>853</v>
      </c>
      <c r="F319" s="201" t="s">
        <v>470</v>
      </c>
      <c r="G319" s="112">
        <v>25.18</v>
      </c>
      <c r="H319" s="112">
        <v>4.54</v>
      </c>
      <c r="I319" s="143" t="s">
        <v>79</v>
      </c>
      <c r="J319" s="112">
        <f>IF(I319="SI", G319-H319,G319)</f>
        <v>20.64</v>
      </c>
      <c r="K319" s="195" t="s">
        <v>471</v>
      </c>
      <c r="L319" s="108">
        <v>2018</v>
      </c>
      <c r="M319" s="108">
        <v>8243</v>
      </c>
      <c r="N319" s="109" t="s">
        <v>564</v>
      </c>
      <c r="O319" s="111" t="s">
        <v>472</v>
      </c>
      <c r="P319" s="109" t="s">
        <v>473</v>
      </c>
      <c r="Q319" s="109" t="s">
        <v>473</v>
      </c>
      <c r="R319" s="108">
        <v>1</v>
      </c>
      <c r="S319" s="111" t="s">
        <v>84</v>
      </c>
      <c r="T319" s="108">
        <v>1010503</v>
      </c>
      <c r="U319" s="108">
        <v>470</v>
      </c>
      <c r="V319" s="108">
        <v>1156</v>
      </c>
      <c r="W319" s="108">
        <v>4</v>
      </c>
      <c r="X319" s="113">
        <v>2018</v>
      </c>
      <c r="Y319" s="113">
        <v>131</v>
      </c>
      <c r="Z319" s="113">
        <v>0</v>
      </c>
      <c r="AA319" s="114" t="s">
        <v>80</v>
      </c>
      <c r="AB319" s="108">
        <v>1998</v>
      </c>
      <c r="AC319" s="109" t="s">
        <v>114</v>
      </c>
      <c r="AD319" s="196" t="s">
        <v>560</v>
      </c>
      <c r="AE319" s="196" t="s">
        <v>114</v>
      </c>
      <c r="AF319" s="197">
        <f>AE319-AD319</f>
        <v>-19</v>
      </c>
      <c r="AG319" s="198">
        <f>IF(AI319="SI", 0,J319)</f>
        <v>20.64</v>
      </c>
      <c r="AH319" s="199">
        <f>AG319*AF319</f>
        <v>-392.16</v>
      </c>
      <c r="AI319" s="200"/>
    </row>
    <row r="320" spans="1:35" ht="84" x14ac:dyDescent="0.25">
      <c r="A320" s="108">
        <v>2018</v>
      </c>
      <c r="B320" s="108">
        <v>1209</v>
      </c>
      <c r="C320" s="109" t="s">
        <v>864</v>
      </c>
      <c r="D320" s="194" t="s">
        <v>865</v>
      </c>
      <c r="E320" s="109" t="s">
        <v>488</v>
      </c>
      <c r="F320" s="201" t="s">
        <v>98</v>
      </c>
      <c r="G320" s="112">
        <v>3172</v>
      </c>
      <c r="H320" s="112">
        <v>572</v>
      </c>
      <c r="I320" s="143" t="s">
        <v>79</v>
      </c>
      <c r="J320" s="112">
        <f>IF(I320="SI", G320-H320,G320)</f>
        <v>2600</v>
      </c>
      <c r="K320" s="195" t="s">
        <v>99</v>
      </c>
      <c r="L320" s="108">
        <v>2018</v>
      </c>
      <c r="M320" s="108">
        <v>8147</v>
      </c>
      <c r="N320" s="109" t="s">
        <v>822</v>
      </c>
      <c r="O320" s="111" t="s">
        <v>100</v>
      </c>
      <c r="P320" s="109" t="s">
        <v>101</v>
      </c>
      <c r="Q320" s="109" t="s">
        <v>80</v>
      </c>
      <c r="R320" s="108">
        <v>1</v>
      </c>
      <c r="S320" s="111" t="s">
        <v>84</v>
      </c>
      <c r="T320" s="108">
        <v>1010803</v>
      </c>
      <c r="U320" s="108">
        <v>800</v>
      </c>
      <c r="V320" s="108">
        <v>1083</v>
      </c>
      <c r="W320" s="108">
        <v>2</v>
      </c>
      <c r="X320" s="113">
        <v>2018</v>
      </c>
      <c r="Y320" s="113">
        <v>11</v>
      </c>
      <c r="Z320" s="113">
        <v>0</v>
      </c>
      <c r="AA320" s="114" t="s">
        <v>864</v>
      </c>
      <c r="AB320" s="108">
        <v>2010</v>
      </c>
      <c r="AC320" s="109" t="s">
        <v>864</v>
      </c>
      <c r="AD320" s="196" t="s">
        <v>488</v>
      </c>
      <c r="AE320" s="196" t="s">
        <v>864</v>
      </c>
      <c r="AF320" s="197">
        <f>AE320-AD320</f>
        <v>17</v>
      </c>
      <c r="AG320" s="198">
        <f>IF(AI320="SI", 0,J320)</f>
        <v>2600</v>
      </c>
      <c r="AH320" s="199">
        <f>AG320*AF320</f>
        <v>44200</v>
      </c>
      <c r="AI320" s="200"/>
    </row>
    <row r="321" spans="1:35" ht="60" x14ac:dyDescent="0.25">
      <c r="A321" s="108">
        <v>2018</v>
      </c>
      <c r="B321" s="108">
        <v>1210</v>
      </c>
      <c r="C321" s="109" t="s">
        <v>697</v>
      </c>
      <c r="D321" s="194" t="s">
        <v>866</v>
      </c>
      <c r="E321" s="109" t="s">
        <v>864</v>
      </c>
      <c r="F321" s="201" t="s">
        <v>867</v>
      </c>
      <c r="G321" s="112">
        <v>67.03</v>
      </c>
      <c r="H321" s="112">
        <v>12.09</v>
      </c>
      <c r="I321" s="143" t="s">
        <v>79</v>
      </c>
      <c r="J321" s="112">
        <f>IF(I321="SI", G321-H321,G321)</f>
        <v>54.94</v>
      </c>
      <c r="K321" s="195" t="s">
        <v>317</v>
      </c>
      <c r="L321" s="108">
        <v>2018</v>
      </c>
      <c r="M321" s="108">
        <v>8529</v>
      </c>
      <c r="N321" s="109" t="s">
        <v>697</v>
      </c>
      <c r="O321" s="111" t="s">
        <v>319</v>
      </c>
      <c r="P321" s="109" t="s">
        <v>320</v>
      </c>
      <c r="Q321" s="109" t="s">
        <v>320</v>
      </c>
      <c r="R321" s="108">
        <v>1</v>
      </c>
      <c r="S321" s="111" t="s">
        <v>84</v>
      </c>
      <c r="T321" s="108">
        <v>1080203</v>
      </c>
      <c r="U321" s="108">
        <v>2890</v>
      </c>
      <c r="V321" s="108">
        <v>1937</v>
      </c>
      <c r="W321" s="108">
        <v>1</v>
      </c>
      <c r="X321" s="113">
        <v>2018</v>
      </c>
      <c r="Y321" s="113">
        <v>123</v>
      </c>
      <c r="Z321" s="113">
        <v>0</v>
      </c>
      <c r="AA321" s="114" t="s">
        <v>80</v>
      </c>
      <c r="AB321" s="108">
        <v>2011</v>
      </c>
      <c r="AC321" s="109" t="s">
        <v>697</v>
      </c>
      <c r="AD321" s="196" t="s">
        <v>868</v>
      </c>
      <c r="AE321" s="196" t="s">
        <v>697</v>
      </c>
      <c r="AF321" s="197">
        <f>AE321-AD321</f>
        <v>-29</v>
      </c>
      <c r="AG321" s="198">
        <f>IF(AI321="SI", 0,J321)</f>
        <v>54.94</v>
      </c>
      <c r="AH321" s="199">
        <f>AG321*AF321</f>
        <v>-1593.26</v>
      </c>
      <c r="AI321" s="200"/>
    </row>
    <row r="322" spans="1:35" ht="72" x14ac:dyDescent="0.25">
      <c r="A322" s="108">
        <v>2018</v>
      </c>
      <c r="B322" s="108">
        <v>1211</v>
      </c>
      <c r="C322" s="109" t="s">
        <v>697</v>
      </c>
      <c r="D322" s="194" t="s">
        <v>869</v>
      </c>
      <c r="E322" s="109" t="s">
        <v>864</v>
      </c>
      <c r="F322" s="201" t="s">
        <v>870</v>
      </c>
      <c r="G322" s="112">
        <v>81.94</v>
      </c>
      <c r="H322" s="112">
        <v>14.78</v>
      </c>
      <c r="I322" s="143" t="s">
        <v>79</v>
      </c>
      <c r="J322" s="112">
        <f>IF(I322="SI", G322-H322,G322)</f>
        <v>67.16</v>
      </c>
      <c r="K322" s="195" t="s">
        <v>317</v>
      </c>
      <c r="L322" s="108">
        <v>2018</v>
      </c>
      <c r="M322" s="108">
        <v>8521</v>
      </c>
      <c r="N322" s="109" t="s">
        <v>697</v>
      </c>
      <c r="O322" s="111" t="s">
        <v>319</v>
      </c>
      <c r="P322" s="109" t="s">
        <v>320</v>
      </c>
      <c r="Q322" s="109" t="s">
        <v>320</v>
      </c>
      <c r="R322" s="108">
        <v>1</v>
      </c>
      <c r="S322" s="111" t="s">
        <v>84</v>
      </c>
      <c r="T322" s="108">
        <v>1080203</v>
      </c>
      <c r="U322" s="108">
        <v>2890</v>
      </c>
      <c r="V322" s="108">
        <v>1937</v>
      </c>
      <c r="W322" s="108">
        <v>1</v>
      </c>
      <c r="X322" s="113">
        <v>2018</v>
      </c>
      <c r="Y322" s="113">
        <v>123</v>
      </c>
      <c r="Z322" s="113">
        <v>0</v>
      </c>
      <c r="AA322" s="114" t="s">
        <v>80</v>
      </c>
      <c r="AB322" s="108">
        <v>2012</v>
      </c>
      <c r="AC322" s="109" t="s">
        <v>697</v>
      </c>
      <c r="AD322" s="196" t="s">
        <v>868</v>
      </c>
      <c r="AE322" s="196" t="s">
        <v>697</v>
      </c>
      <c r="AF322" s="197">
        <f>AE322-AD322</f>
        <v>-29</v>
      </c>
      <c r="AG322" s="198">
        <f>IF(AI322="SI", 0,J322)</f>
        <v>67.16</v>
      </c>
      <c r="AH322" s="199">
        <f>AG322*AF322</f>
        <v>-1947.6399999999999</v>
      </c>
      <c r="AI322" s="200"/>
    </row>
    <row r="323" spans="1:35" ht="60" x14ac:dyDescent="0.25">
      <c r="A323" s="108">
        <v>2018</v>
      </c>
      <c r="B323" s="108">
        <v>1212</v>
      </c>
      <c r="C323" s="109" t="s">
        <v>697</v>
      </c>
      <c r="D323" s="194" t="s">
        <v>871</v>
      </c>
      <c r="E323" s="109" t="s">
        <v>864</v>
      </c>
      <c r="F323" s="201" t="s">
        <v>872</v>
      </c>
      <c r="G323" s="112">
        <v>14.48</v>
      </c>
      <c r="H323" s="112">
        <v>2.61</v>
      </c>
      <c r="I323" s="143" t="s">
        <v>79</v>
      </c>
      <c r="J323" s="112">
        <f>IF(I323="SI", G323-H323,G323)</f>
        <v>11.870000000000001</v>
      </c>
      <c r="K323" s="195" t="s">
        <v>317</v>
      </c>
      <c r="L323" s="108">
        <v>2018</v>
      </c>
      <c r="M323" s="108">
        <v>8517</v>
      </c>
      <c r="N323" s="109" t="s">
        <v>697</v>
      </c>
      <c r="O323" s="111" t="s">
        <v>319</v>
      </c>
      <c r="P323" s="109" t="s">
        <v>320</v>
      </c>
      <c r="Q323" s="109" t="s">
        <v>320</v>
      </c>
      <c r="R323" s="108">
        <v>1</v>
      </c>
      <c r="S323" s="111" t="s">
        <v>84</v>
      </c>
      <c r="T323" s="108">
        <v>1080203</v>
      </c>
      <c r="U323" s="108">
        <v>2890</v>
      </c>
      <c r="V323" s="108">
        <v>1937</v>
      </c>
      <c r="W323" s="108">
        <v>1</v>
      </c>
      <c r="X323" s="113">
        <v>2018</v>
      </c>
      <c r="Y323" s="113">
        <v>123</v>
      </c>
      <c r="Z323" s="113">
        <v>0</v>
      </c>
      <c r="AA323" s="114" t="s">
        <v>80</v>
      </c>
      <c r="AB323" s="108">
        <v>2013</v>
      </c>
      <c r="AC323" s="109" t="s">
        <v>697</v>
      </c>
      <c r="AD323" s="196" t="s">
        <v>868</v>
      </c>
      <c r="AE323" s="196" t="s">
        <v>697</v>
      </c>
      <c r="AF323" s="197">
        <f>AE323-AD323</f>
        <v>-29</v>
      </c>
      <c r="AG323" s="198">
        <f>IF(AI323="SI", 0,J323)</f>
        <v>11.870000000000001</v>
      </c>
      <c r="AH323" s="199">
        <f>AG323*AF323</f>
        <v>-344.23</v>
      </c>
      <c r="AI323" s="200"/>
    </row>
    <row r="324" spans="1:35" ht="72" x14ac:dyDescent="0.25">
      <c r="A324" s="108">
        <v>2018</v>
      </c>
      <c r="B324" s="108">
        <v>1213</v>
      </c>
      <c r="C324" s="109" t="s">
        <v>697</v>
      </c>
      <c r="D324" s="194" t="s">
        <v>873</v>
      </c>
      <c r="E324" s="109" t="s">
        <v>864</v>
      </c>
      <c r="F324" s="201" t="s">
        <v>874</v>
      </c>
      <c r="G324" s="112">
        <v>16.34</v>
      </c>
      <c r="H324" s="112">
        <v>2.95</v>
      </c>
      <c r="I324" s="143" t="s">
        <v>79</v>
      </c>
      <c r="J324" s="112">
        <f>IF(I324="SI", G324-H324,G324)</f>
        <v>13.39</v>
      </c>
      <c r="K324" s="195" t="s">
        <v>317</v>
      </c>
      <c r="L324" s="108">
        <v>2018</v>
      </c>
      <c r="M324" s="108">
        <v>8524</v>
      </c>
      <c r="N324" s="109" t="s">
        <v>697</v>
      </c>
      <c r="O324" s="111" t="s">
        <v>319</v>
      </c>
      <c r="P324" s="109" t="s">
        <v>320</v>
      </c>
      <c r="Q324" s="109" t="s">
        <v>320</v>
      </c>
      <c r="R324" s="108">
        <v>1</v>
      </c>
      <c r="S324" s="111" t="s">
        <v>84</v>
      </c>
      <c r="T324" s="108">
        <v>1080203</v>
      </c>
      <c r="U324" s="108">
        <v>2890</v>
      </c>
      <c r="V324" s="108">
        <v>1937</v>
      </c>
      <c r="W324" s="108">
        <v>1</v>
      </c>
      <c r="X324" s="113">
        <v>2018</v>
      </c>
      <c r="Y324" s="113">
        <v>123</v>
      </c>
      <c r="Z324" s="113">
        <v>0</v>
      </c>
      <c r="AA324" s="114" t="s">
        <v>80</v>
      </c>
      <c r="AB324" s="108">
        <v>2014</v>
      </c>
      <c r="AC324" s="109" t="s">
        <v>697</v>
      </c>
      <c r="AD324" s="196" t="s">
        <v>868</v>
      </c>
      <c r="AE324" s="196" t="s">
        <v>697</v>
      </c>
      <c r="AF324" s="197">
        <f>AE324-AD324</f>
        <v>-29</v>
      </c>
      <c r="AG324" s="198">
        <f>IF(AI324="SI", 0,J324)</f>
        <v>13.39</v>
      </c>
      <c r="AH324" s="199">
        <f>AG324*AF324</f>
        <v>-388.31</v>
      </c>
      <c r="AI324" s="200"/>
    </row>
    <row r="325" spans="1:35" ht="72" x14ac:dyDescent="0.25">
      <c r="A325" s="108">
        <v>2018</v>
      </c>
      <c r="B325" s="108">
        <v>1214</v>
      </c>
      <c r="C325" s="109" t="s">
        <v>697</v>
      </c>
      <c r="D325" s="194" t="s">
        <v>875</v>
      </c>
      <c r="E325" s="109" t="s">
        <v>864</v>
      </c>
      <c r="F325" s="201" t="s">
        <v>876</v>
      </c>
      <c r="G325" s="112">
        <v>66.930000000000007</v>
      </c>
      <c r="H325" s="112">
        <v>12.07</v>
      </c>
      <c r="I325" s="143" t="s">
        <v>79</v>
      </c>
      <c r="J325" s="112">
        <f>IF(I325="SI", G325-H325,G325)</f>
        <v>54.860000000000007</v>
      </c>
      <c r="K325" s="195" t="s">
        <v>317</v>
      </c>
      <c r="L325" s="108">
        <v>2018</v>
      </c>
      <c r="M325" s="108">
        <v>8518</v>
      </c>
      <c r="N325" s="109" t="s">
        <v>697</v>
      </c>
      <c r="O325" s="111" t="s">
        <v>319</v>
      </c>
      <c r="P325" s="109" t="s">
        <v>320</v>
      </c>
      <c r="Q325" s="109" t="s">
        <v>320</v>
      </c>
      <c r="R325" s="108">
        <v>1</v>
      </c>
      <c r="S325" s="111" t="s">
        <v>84</v>
      </c>
      <c r="T325" s="108">
        <v>1080203</v>
      </c>
      <c r="U325" s="108">
        <v>2890</v>
      </c>
      <c r="V325" s="108">
        <v>1937</v>
      </c>
      <c r="W325" s="108">
        <v>1</v>
      </c>
      <c r="X325" s="113">
        <v>2018</v>
      </c>
      <c r="Y325" s="113">
        <v>123</v>
      </c>
      <c r="Z325" s="113">
        <v>0</v>
      </c>
      <c r="AA325" s="114" t="s">
        <v>80</v>
      </c>
      <c r="AB325" s="108">
        <v>2015</v>
      </c>
      <c r="AC325" s="109" t="s">
        <v>697</v>
      </c>
      <c r="AD325" s="196" t="s">
        <v>868</v>
      </c>
      <c r="AE325" s="196" t="s">
        <v>697</v>
      </c>
      <c r="AF325" s="197">
        <f>AE325-AD325</f>
        <v>-29</v>
      </c>
      <c r="AG325" s="198">
        <f>IF(AI325="SI", 0,J325)</f>
        <v>54.860000000000007</v>
      </c>
      <c r="AH325" s="199">
        <f>AG325*AF325</f>
        <v>-1590.9400000000003</v>
      </c>
      <c r="AI325" s="200"/>
    </row>
    <row r="326" spans="1:35" ht="72" x14ac:dyDescent="0.25">
      <c r="A326" s="108">
        <v>2018</v>
      </c>
      <c r="B326" s="108">
        <v>1215</v>
      </c>
      <c r="C326" s="109" t="s">
        <v>697</v>
      </c>
      <c r="D326" s="194" t="s">
        <v>877</v>
      </c>
      <c r="E326" s="109" t="s">
        <v>864</v>
      </c>
      <c r="F326" s="201" t="s">
        <v>878</v>
      </c>
      <c r="G326" s="112">
        <v>71.97</v>
      </c>
      <c r="H326" s="112">
        <v>12.98</v>
      </c>
      <c r="I326" s="143" t="s">
        <v>79</v>
      </c>
      <c r="J326" s="112">
        <f>IF(I326="SI", G326-H326,G326)</f>
        <v>58.989999999999995</v>
      </c>
      <c r="K326" s="195" t="s">
        <v>317</v>
      </c>
      <c r="L326" s="108">
        <v>2018</v>
      </c>
      <c r="M326" s="108">
        <v>8511</v>
      </c>
      <c r="N326" s="109" t="s">
        <v>697</v>
      </c>
      <c r="O326" s="111" t="s">
        <v>319</v>
      </c>
      <c r="P326" s="109" t="s">
        <v>320</v>
      </c>
      <c r="Q326" s="109" t="s">
        <v>320</v>
      </c>
      <c r="R326" s="108">
        <v>1</v>
      </c>
      <c r="S326" s="111" t="s">
        <v>84</v>
      </c>
      <c r="T326" s="108">
        <v>1080203</v>
      </c>
      <c r="U326" s="108">
        <v>2890</v>
      </c>
      <c r="V326" s="108">
        <v>1937</v>
      </c>
      <c r="W326" s="108">
        <v>1</v>
      </c>
      <c r="X326" s="113">
        <v>2018</v>
      </c>
      <c r="Y326" s="113">
        <v>123</v>
      </c>
      <c r="Z326" s="113">
        <v>0</v>
      </c>
      <c r="AA326" s="114" t="s">
        <v>80</v>
      </c>
      <c r="AB326" s="108">
        <v>2016</v>
      </c>
      <c r="AC326" s="109" t="s">
        <v>697</v>
      </c>
      <c r="AD326" s="196" t="s">
        <v>868</v>
      </c>
      <c r="AE326" s="196" t="s">
        <v>697</v>
      </c>
      <c r="AF326" s="197">
        <f>AE326-AD326</f>
        <v>-29</v>
      </c>
      <c r="AG326" s="198">
        <f>IF(AI326="SI", 0,J326)</f>
        <v>58.989999999999995</v>
      </c>
      <c r="AH326" s="199">
        <f>AG326*AF326</f>
        <v>-1710.7099999999998</v>
      </c>
      <c r="AI326" s="200"/>
    </row>
    <row r="327" spans="1:35" ht="72" x14ac:dyDescent="0.25">
      <c r="A327" s="108">
        <v>2018</v>
      </c>
      <c r="B327" s="108">
        <v>1216</v>
      </c>
      <c r="C327" s="109" t="s">
        <v>697</v>
      </c>
      <c r="D327" s="194" t="s">
        <v>879</v>
      </c>
      <c r="E327" s="109" t="s">
        <v>864</v>
      </c>
      <c r="F327" s="201" t="s">
        <v>880</v>
      </c>
      <c r="G327" s="112">
        <v>37.299999999999997</v>
      </c>
      <c r="H327" s="112">
        <v>6.73</v>
      </c>
      <c r="I327" s="143" t="s">
        <v>79</v>
      </c>
      <c r="J327" s="112">
        <f>IF(I327="SI", G327-H327,G327)</f>
        <v>30.569999999999997</v>
      </c>
      <c r="K327" s="195" t="s">
        <v>317</v>
      </c>
      <c r="L327" s="108">
        <v>2018</v>
      </c>
      <c r="M327" s="108">
        <v>8535</v>
      </c>
      <c r="N327" s="109" t="s">
        <v>697</v>
      </c>
      <c r="O327" s="111" t="s">
        <v>319</v>
      </c>
      <c r="P327" s="109" t="s">
        <v>320</v>
      </c>
      <c r="Q327" s="109" t="s">
        <v>320</v>
      </c>
      <c r="R327" s="108">
        <v>1</v>
      </c>
      <c r="S327" s="111" t="s">
        <v>84</v>
      </c>
      <c r="T327" s="108">
        <v>1080203</v>
      </c>
      <c r="U327" s="108">
        <v>2890</v>
      </c>
      <c r="V327" s="108">
        <v>1937</v>
      </c>
      <c r="W327" s="108">
        <v>1</v>
      </c>
      <c r="X327" s="113">
        <v>2018</v>
      </c>
      <c r="Y327" s="113">
        <v>123</v>
      </c>
      <c r="Z327" s="113">
        <v>0</v>
      </c>
      <c r="AA327" s="114" t="s">
        <v>80</v>
      </c>
      <c r="AB327" s="108">
        <v>2017</v>
      </c>
      <c r="AC327" s="109" t="s">
        <v>697</v>
      </c>
      <c r="AD327" s="196" t="s">
        <v>868</v>
      </c>
      <c r="AE327" s="196" t="s">
        <v>697</v>
      </c>
      <c r="AF327" s="197">
        <f>AE327-AD327</f>
        <v>-29</v>
      </c>
      <c r="AG327" s="198">
        <f>IF(AI327="SI", 0,J327)</f>
        <v>30.569999999999997</v>
      </c>
      <c r="AH327" s="199">
        <f>AG327*AF327</f>
        <v>-886.52999999999986</v>
      </c>
      <c r="AI327" s="200"/>
    </row>
    <row r="328" spans="1:35" ht="60" x14ac:dyDescent="0.25">
      <c r="A328" s="108">
        <v>2018</v>
      </c>
      <c r="B328" s="108">
        <v>1217</v>
      </c>
      <c r="C328" s="109" t="s">
        <v>697</v>
      </c>
      <c r="D328" s="194" t="s">
        <v>881</v>
      </c>
      <c r="E328" s="109" t="s">
        <v>864</v>
      </c>
      <c r="F328" s="201" t="s">
        <v>882</v>
      </c>
      <c r="G328" s="112">
        <v>132.5</v>
      </c>
      <c r="H328" s="112">
        <v>23.89</v>
      </c>
      <c r="I328" s="143" t="s">
        <v>79</v>
      </c>
      <c r="J328" s="112">
        <f>IF(I328="SI", G328-H328,G328)</f>
        <v>108.61</v>
      </c>
      <c r="K328" s="195" t="s">
        <v>317</v>
      </c>
      <c r="L328" s="108">
        <v>2018</v>
      </c>
      <c r="M328" s="108">
        <v>8528</v>
      </c>
      <c r="N328" s="109" t="s">
        <v>697</v>
      </c>
      <c r="O328" s="111" t="s">
        <v>319</v>
      </c>
      <c r="P328" s="109" t="s">
        <v>320</v>
      </c>
      <c r="Q328" s="109" t="s">
        <v>320</v>
      </c>
      <c r="R328" s="108">
        <v>1</v>
      </c>
      <c r="S328" s="111" t="s">
        <v>84</v>
      </c>
      <c r="T328" s="108">
        <v>1080203</v>
      </c>
      <c r="U328" s="108">
        <v>2890</v>
      </c>
      <c r="V328" s="108">
        <v>1937</v>
      </c>
      <c r="W328" s="108">
        <v>1</v>
      </c>
      <c r="X328" s="113">
        <v>2018</v>
      </c>
      <c r="Y328" s="113">
        <v>123</v>
      </c>
      <c r="Z328" s="113">
        <v>0</v>
      </c>
      <c r="AA328" s="114" t="s">
        <v>80</v>
      </c>
      <c r="AB328" s="108">
        <v>2018</v>
      </c>
      <c r="AC328" s="109" t="s">
        <v>697</v>
      </c>
      <c r="AD328" s="196" t="s">
        <v>868</v>
      </c>
      <c r="AE328" s="196" t="s">
        <v>697</v>
      </c>
      <c r="AF328" s="197">
        <f>AE328-AD328</f>
        <v>-29</v>
      </c>
      <c r="AG328" s="198">
        <f>IF(AI328="SI", 0,J328)</f>
        <v>108.61</v>
      </c>
      <c r="AH328" s="199">
        <f>AG328*AF328</f>
        <v>-3149.69</v>
      </c>
      <c r="AI328" s="200"/>
    </row>
    <row r="329" spans="1:35" ht="72" x14ac:dyDescent="0.25">
      <c r="A329" s="108">
        <v>2018</v>
      </c>
      <c r="B329" s="108">
        <v>1218</v>
      </c>
      <c r="C329" s="109" t="s">
        <v>697</v>
      </c>
      <c r="D329" s="194" t="s">
        <v>883</v>
      </c>
      <c r="E329" s="109" t="s">
        <v>864</v>
      </c>
      <c r="F329" s="201" t="s">
        <v>884</v>
      </c>
      <c r="G329" s="112">
        <v>16.489999999999998</v>
      </c>
      <c r="H329" s="112">
        <v>2.97</v>
      </c>
      <c r="I329" s="143" t="s">
        <v>79</v>
      </c>
      <c r="J329" s="112">
        <f>IF(I329="SI", G329-H329,G329)</f>
        <v>13.519999999999998</v>
      </c>
      <c r="K329" s="195" t="s">
        <v>317</v>
      </c>
      <c r="L329" s="108">
        <v>2018</v>
      </c>
      <c r="M329" s="108">
        <v>8519</v>
      </c>
      <c r="N329" s="109" t="s">
        <v>697</v>
      </c>
      <c r="O329" s="111" t="s">
        <v>319</v>
      </c>
      <c r="P329" s="109" t="s">
        <v>320</v>
      </c>
      <c r="Q329" s="109" t="s">
        <v>320</v>
      </c>
      <c r="R329" s="108">
        <v>1</v>
      </c>
      <c r="S329" s="111" t="s">
        <v>84</v>
      </c>
      <c r="T329" s="108">
        <v>1080203</v>
      </c>
      <c r="U329" s="108">
        <v>2890</v>
      </c>
      <c r="V329" s="108">
        <v>1937</v>
      </c>
      <c r="W329" s="108">
        <v>1</v>
      </c>
      <c r="X329" s="113">
        <v>2018</v>
      </c>
      <c r="Y329" s="113">
        <v>123</v>
      </c>
      <c r="Z329" s="113">
        <v>0</v>
      </c>
      <c r="AA329" s="114" t="s">
        <v>80</v>
      </c>
      <c r="AB329" s="108">
        <v>2019</v>
      </c>
      <c r="AC329" s="109" t="s">
        <v>697</v>
      </c>
      <c r="AD329" s="196" t="s">
        <v>868</v>
      </c>
      <c r="AE329" s="196" t="s">
        <v>697</v>
      </c>
      <c r="AF329" s="197">
        <f>AE329-AD329</f>
        <v>-29</v>
      </c>
      <c r="AG329" s="198">
        <f>IF(AI329="SI", 0,J329)</f>
        <v>13.519999999999998</v>
      </c>
      <c r="AH329" s="199">
        <f>AG329*AF329</f>
        <v>-392.07999999999993</v>
      </c>
      <c r="AI329" s="200"/>
    </row>
    <row r="330" spans="1:35" ht="72" x14ac:dyDescent="0.25">
      <c r="A330" s="108">
        <v>2018</v>
      </c>
      <c r="B330" s="108">
        <v>1219</v>
      </c>
      <c r="C330" s="109" t="s">
        <v>697</v>
      </c>
      <c r="D330" s="194" t="s">
        <v>885</v>
      </c>
      <c r="E330" s="109" t="s">
        <v>864</v>
      </c>
      <c r="F330" s="201" t="s">
        <v>886</v>
      </c>
      <c r="G330" s="112">
        <v>64.069999999999993</v>
      </c>
      <c r="H330" s="112">
        <v>11.55</v>
      </c>
      <c r="I330" s="143" t="s">
        <v>79</v>
      </c>
      <c r="J330" s="112">
        <f>IF(I330="SI", G330-H330,G330)</f>
        <v>52.519999999999996</v>
      </c>
      <c r="K330" s="195" t="s">
        <v>317</v>
      </c>
      <c r="L330" s="108">
        <v>2018</v>
      </c>
      <c r="M330" s="108">
        <v>8542</v>
      </c>
      <c r="N330" s="109" t="s">
        <v>697</v>
      </c>
      <c r="O330" s="111" t="s">
        <v>319</v>
      </c>
      <c r="P330" s="109" t="s">
        <v>320</v>
      </c>
      <c r="Q330" s="109" t="s">
        <v>320</v>
      </c>
      <c r="R330" s="108">
        <v>1</v>
      </c>
      <c r="S330" s="111" t="s">
        <v>84</v>
      </c>
      <c r="T330" s="108">
        <v>1080203</v>
      </c>
      <c r="U330" s="108">
        <v>2890</v>
      </c>
      <c r="V330" s="108">
        <v>1937</v>
      </c>
      <c r="W330" s="108">
        <v>1</v>
      </c>
      <c r="X330" s="113">
        <v>2018</v>
      </c>
      <c r="Y330" s="113">
        <v>123</v>
      </c>
      <c r="Z330" s="113">
        <v>0</v>
      </c>
      <c r="AA330" s="114" t="s">
        <v>80</v>
      </c>
      <c r="AB330" s="108">
        <v>2020</v>
      </c>
      <c r="AC330" s="109" t="s">
        <v>697</v>
      </c>
      <c r="AD330" s="196" t="s">
        <v>868</v>
      </c>
      <c r="AE330" s="196" t="s">
        <v>697</v>
      </c>
      <c r="AF330" s="197">
        <f>AE330-AD330</f>
        <v>-29</v>
      </c>
      <c r="AG330" s="198">
        <f>IF(AI330="SI", 0,J330)</f>
        <v>52.519999999999996</v>
      </c>
      <c r="AH330" s="199">
        <f>AG330*AF330</f>
        <v>-1523.08</v>
      </c>
      <c r="AI330" s="200"/>
    </row>
    <row r="331" spans="1:35" ht="60" x14ac:dyDescent="0.25">
      <c r="A331" s="108">
        <v>2018</v>
      </c>
      <c r="B331" s="108">
        <v>1220</v>
      </c>
      <c r="C331" s="109" t="s">
        <v>697</v>
      </c>
      <c r="D331" s="194" t="s">
        <v>887</v>
      </c>
      <c r="E331" s="109" t="s">
        <v>864</v>
      </c>
      <c r="F331" s="201" t="s">
        <v>888</v>
      </c>
      <c r="G331" s="112">
        <v>237.86</v>
      </c>
      <c r="H331" s="112">
        <v>42.89</v>
      </c>
      <c r="I331" s="143" t="s">
        <v>79</v>
      </c>
      <c r="J331" s="112">
        <f>IF(I331="SI", G331-H331,G331)</f>
        <v>194.97000000000003</v>
      </c>
      <c r="K331" s="195" t="s">
        <v>317</v>
      </c>
      <c r="L331" s="108">
        <v>2018</v>
      </c>
      <c r="M331" s="108">
        <v>8510</v>
      </c>
      <c r="N331" s="109" t="s">
        <v>697</v>
      </c>
      <c r="O331" s="111" t="s">
        <v>319</v>
      </c>
      <c r="P331" s="109" t="s">
        <v>320</v>
      </c>
      <c r="Q331" s="109" t="s">
        <v>320</v>
      </c>
      <c r="R331" s="108">
        <v>1</v>
      </c>
      <c r="S331" s="111" t="s">
        <v>84</v>
      </c>
      <c r="T331" s="108">
        <v>1010503</v>
      </c>
      <c r="U331" s="108">
        <v>470</v>
      </c>
      <c r="V331" s="108">
        <v>1156</v>
      </c>
      <c r="W331" s="108">
        <v>1</v>
      </c>
      <c r="X331" s="113">
        <v>2018</v>
      </c>
      <c r="Y331" s="113">
        <v>115</v>
      </c>
      <c r="Z331" s="113">
        <v>0</v>
      </c>
      <c r="AA331" s="114" t="s">
        <v>80</v>
      </c>
      <c r="AB331" s="108">
        <v>2021</v>
      </c>
      <c r="AC331" s="109" t="s">
        <v>697</v>
      </c>
      <c r="AD331" s="196" t="s">
        <v>868</v>
      </c>
      <c r="AE331" s="196" t="s">
        <v>697</v>
      </c>
      <c r="AF331" s="197">
        <f>AE331-AD331</f>
        <v>-29</v>
      </c>
      <c r="AG331" s="198">
        <f>IF(AI331="SI", 0,J331)</f>
        <v>194.97000000000003</v>
      </c>
      <c r="AH331" s="199">
        <f>AG331*AF331</f>
        <v>-5654.130000000001</v>
      </c>
      <c r="AI331" s="200"/>
    </row>
    <row r="332" spans="1:35" ht="72" x14ac:dyDescent="0.25">
      <c r="A332" s="108">
        <v>2018</v>
      </c>
      <c r="B332" s="108">
        <v>1221</v>
      </c>
      <c r="C332" s="109" t="s">
        <v>697</v>
      </c>
      <c r="D332" s="194" t="s">
        <v>889</v>
      </c>
      <c r="E332" s="109" t="s">
        <v>864</v>
      </c>
      <c r="F332" s="201" t="s">
        <v>890</v>
      </c>
      <c r="G332" s="112">
        <v>66.77</v>
      </c>
      <c r="H332" s="112">
        <v>12.04</v>
      </c>
      <c r="I332" s="143" t="s">
        <v>79</v>
      </c>
      <c r="J332" s="112">
        <f>IF(I332="SI", G332-H332,G332)</f>
        <v>54.73</v>
      </c>
      <c r="K332" s="195" t="s">
        <v>317</v>
      </c>
      <c r="L332" s="108">
        <v>2018</v>
      </c>
      <c r="M332" s="108">
        <v>8553</v>
      </c>
      <c r="N332" s="109" t="s">
        <v>697</v>
      </c>
      <c r="O332" s="111" t="s">
        <v>319</v>
      </c>
      <c r="P332" s="109" t="s">
        <v>320</v>
      </c>
      <c r="Q332" s="109" t="s">
        <v>320</v>
      </c>
      <c r="R332" s="108">
        <v>1</v>
      </c>
      <c r="S332" s="111" t="s">
        <v>84</v>
      </c>
      <c r="T332" s="108">
        <v>1080203</v>
      </c>
      <c r="U332" s="108">
        <v>2890</v>
      </c>
      <c r="V332" s="108">
        <v>1937</v>
      </c>
      <c r="W332" s="108">
        <v>1</v>
      </c>
      <c r="X332" s="113">
        <v>2018</v>
      </c>
      <c r="Y332" s="113">
        <v>123</v>
      </c>
      <c r="Z332" s="113">
        <v>0</v>
      </c>
      <c r="AA332" s="114" t="s">
        <v>80</v>
      </c>
      <c r="AB332" s="108">
        <v>2022</v>
      </c>
      <c r="AC332" s="109" t="s">
        <v>697</v>
      </c>
      <c r="AD332" s="196" t="s">
        <v>868</v>
      </c>
      <c r="AE332" s="196" t="s">
        <v>697</v>
      </c>
      <c r="AF332" s="197">
        <f>AE332-AD332</f>
        <v>-29</v>
      </c>
      <c r="AG332" s="198">
        <f>IF(AI332="SI", 0,J332)</f>
        <v>54.73</v>
      </c>
      <c r="AH332" s="199">
        <f>AG332*AF332</f>
        <v>-1587.1699999999998</v>
      </c>
      <c r="AI332" s="200"/>
    </row>
    <row r="333" spans="1:35" ht="60" x14ac:dyDescent="0.25">
      <c r="A333" s="108">
        <v>2018</v>
      </c>
      <c r="B333" s="108">
        <v>1222</v>
      </c>
      <c r="C333" s="109" t="s">
        <v>697</v>
      </c>
      <c r="D333" s="194" t="s">
        <v>891</v>
      </c>
      <c r="E333" s="109" t="s">
        <v>864</v>
      </c>
      <c r="F333" s="201" t="s">
        <v>892</v>
      </c>
      <c r="G333" s="112">
        <v>65.2</v>
      </c>
      <c r="H333" s="112">
        <v>11.76</v>
      </c>
      <c r="I333" s="143" t="s">
        <v>79</v>
      </c>
      <c r="J333" s="112">
        <f>IF(I333="SI", G333-H333,G333)</f>
        <v>53.440000000000005</v>
      </c>
      <c r="K333" s="195" t="s">
        <v>317</v>
      </c>
      <c r="L333" s="108">
        <v>2018</v>
      </c>
      <c r="M333" s="108">
        <v>8557</v>
      </c>
      <c r="N333" s="109" t="s">
        <v>697</v>
      </c>
      <c r="O333" s="111" t="s">
        <v>319</v>
      </c>
      <c r="P333" s="109" t="s">
        <v>320</v>
      </c>
      <c r="Q333" s="109" t="s">
        <v>320</v>
      </c>
      <c r="R333" s="108">
        <v>1</v>
      </c>
      <c r="S333" s="111" t="s">
        <v>84</v>
      </c>
      <c r="T333" s="108">
        <v>1080203</v>
      </c>
      <c r="U333" s="108">
        <v>2890</v>
      </c>
      <c r="V333" s="108">
        <v>1937</v>
      </c>
      <c r="W333" s="108">
        <v>1</v>
      </c>
      <c r="X333" s="113">
        <v>2018</v>
      </c>
      <c r="Y333" s="113">
        <v>123</v>
      </c>
      <c r="Z333" s="113">
        <v>0</v>
      </c>
      <c r="AA333" s="114" t="s">
        <v>80</v>
      </c>
      <c r="AB333" s="108">
        <v>2023</v>
      </c>
      <c r="AC333" s="109" t="s">
        <v>697</v>
      </c>
      <c r="AD333" s="196" t="s">
        <v>868</v>
      </c>
      <c r="AE333" s="196" t="s">
        <v>697</v>
      </c>
      <c r="AF333" s="197">
        <f>AE333-AD333</f>
        <v>-29</v>
      </c>
      <c r="AG333" s="198">
        <f>IF(AI333="SI", 0,J333)</f>
        <v>53.440000000000005</v>
      </c>
      <c r="AH333" s="199">
        <f>AG333*AF333</f>
        <v>-1549.7600000000002</v>
      </c>
      <c r="AI333" s="200"/>
    </row>
    <row r="334" spans="1:35" ht="60" x14ac:dyDescent="0.25">
      <c r="A334" s="108">
        <v>2018</v>
      </c>
      <c r="B334" s="108">
        <v>1223</v>
      </c>
      <c r="C334" s="109" t="s">
        <v>697</v>
      </c>
      <c r="D334" s="194" t="s">
        <v>893</v>
      </c>
      <c r="E334" s="109" t="s">
        <v>864</v>
      </c>
      <c r="F334" s="201" t="s">
        <v>894</v>
      </c>
      <c r="G334" s="112">
        <v>46.75</v>
      </c>
      <c r="H334" s="112">
        <v>8.43</v>
      </c>
      <c r="I334" s="143" t="s">
        <v>79</v>
      </c>
      <c r="J334" s="112">
        <f>IF(I334="SI", G334-H334,G334)</f>
        <v>38.32</v>
      </c>
      <c r="K334" s="195" t="s">
        <v>317</v>
      </c>
      <c r="L334" s="108">
        <v>2018</v>
      </c>
      <c r="M334" s="108">
        <v>8554</v>
      </c>
      <c r="N334" s="109" t="s">
        <v>697</v>
      </c>
      <c r="O334" s="111" t="s">
        <v>319</v>
      </c>
      <c r="P334" s="109" t="s">
        <v>320</v>
      </c>
      <c r="Q334" s="109" t="s">
        <v>320</v>
      </c>
      <c r="R334" s="108">
        <v>1</v>
      </c>
      <c r="S334" s="111" t="s">
        <v>84</v>
      </c>
      <c r="T334" s="108">
        <v>1040103</v>
      </c>
      <c r="U334" s="108">
        <v>1460</v>
      </c>
      <c r="V334" s="108">
        <v>1346</v>
      </c>
      <c r="W334" s="108">
        <v>1</v>
      </c>
      <c r="X334" s="113">
        <v>2018</v>
      </c>
      <c r="Y334" s="113">
        <v>117</v>
      </c>
      <c r="Z334" s="113">
        <v>0</v>
      </c>
      <c r="AA334" s="114" t="s">
        <v>80</v>
      </c>
      <c r="AB334" s="108">
        <v>2024</v>
      </c>
      <c r="AC334" s="109" t="s">
        <v>697</v>
      </c>
      <c r="AD334" s="196" t="s">
        <v>868</v>
      </c>
      <c r="AE334" s="196" t="s">
        <v>697</v>
      </c>
      <c r="AF334" s="197">
        <f>AE334-AD334</f>
        <v>-29</v>
      </c>
      <c r="AG334" s="198">
        <f>IF(AI334="SI", 0,J334)</f>
        <v>38.32</v>
      </c>
      <c r="AH334" s="199">
        <f>AG334*AF334</f>
        <v>-1111.28</v>
      </c>
      <c r="AI334" s="200"/>
    </row>
    <row r="335" spans="1:35" ht="60" x14ac:dyDescent="0.25">
      <c r="A335" s="108">
        <v>2018</v>
      </c>
      <c r="B335" s="108">
        <v>1224</v>
      </c>
      <c r="C335" s="109" t="s">
        <v>697</v>
      </c>
      <c r="D335" s="194" t="s">
        <v>895</v>
      </c>
      <c r="E335" s="109" t="s">
        <v>864</v>
      </c>
      <c r="F335" s="201" t="s">
        <v>896</v>
      </c>
      <c r="G335" s="112">
        <v>37.14</v>
      </c>
      <c r="H335" s="112">
        <v>6.7</v>
      </c>
      <c r="I335" s="143" t="s">
        <v>79</v>
      </c>
      <c r="J335" s="112">
        <f>IF(I335="SI", G335-H335,G335)</f>
        <v>30.44</v>
      </c>
      <c r="K335" s="195" t="s">
        <v>317</v>
      </c>
      <c r="L335" s="108">
        <v>2018</v>
      </c>
      <c r="M335" s="108">
        <v>8551</v>
      </c>
      <c r="N335" s="109" t="s">
        <v>697</v>
      </c>
      <c r="O335" s="111" t="s">
        <v>319</v>
      </c>
      <c r="P335" s="109" t="s">
        <v>320</v>
      </c>
      <c r="Q335" s="109" t="s">
        <v>320</v>
      </c>
      <c r="R335" s="108">
        <v>1</v>
      </c>
      <c r="S335" s="111" t="s">
        <v>84</v>
      </c>
      <c r="T335" s="108">
        <v>1100503</v>
      </c>
      <c r="U335" s="108">
        <v>4210</v>
      </c>
      <c r="V335" s="108">
        <v>1656</v>
      </c>
      <c r="W335" s="108">
        <v>2</v>
      </c>
      <c r="X335" s="113">
        <v>2018</v>
      </c>
      <c r="Y335" s="113">
        <v>118</v>
      </c>
      <c r="Z335" s="113">
        <v>0</v>
      </c>
      <c r="AA335" s="114" t="s">
        <v>80</v>
      </c>
      <c r="AB335" s="108">
        <v>2025</v>
      </c>
      <c r="AC335" s="109" t="s">
        <v>697</v>
      </c>
      <c r="AD335" s="196" t="s">
        <v>868</v>
      </c>
      <c r="AE335" s="196" t="s">
        <v>697</v>
      </c>
      <c r="AF335" s="197">
        <f>AE335-AD335</f>
        <v>-29</v>
      </c>
      <c r="AG335" s="198">
        <f>IF(AI335="SI", 0,J335)</f>
        <v>30.44</v>
      </c>
      <c r="AH335" s="199">
        <f>AG335*AF335</f>
        <v>-882.76</v>
      </c>
      <c r="AI335" s="200"/>
    </row>
    <row r="336" spans="1:35" ht="60" x14ac:dyDescent="0.25">
      <c r="A336" s="108">
        <v>2018</v>
      </c>
      <c r="B336" s="108">
        <v>1225</v>
      </c>
      <c r="C336" s="109" t="s">
        <v>697</v>
      </c>
      <c r="D336" s="194" t="s">
        <v>897</v>
      </c>
      <c r="E336" s="109" t="s">
        <v>864</v>
      </c>
      <c r="F336" s="201" t="s">
        <v>898</v>
      </c>
      <c r="G336" s="112">
        <v>60.9</v>
      </c>
      <c r="H336" s="112">
        <v>10.98</v>
      </c>
      <c r="I336" s="143" t="s">
        <v>79</v>
      </c>
      <c r="J336" s="112">
        <f>IF(I336="SI", G336-H336,G336)</f>
        <v>49.92</v>
      </c>
      <c r="K336" s="195" t="s">
        <v>317</v>
      </c>
      <c r="L336" s="108">
        <v>2018</v>
      </c>
      <c r="M336" s="108">
        <v>8552</v>
      </c>
      <c r="N336" s="109" t="s">
        <v>697</v>
      </c>
      <c r="O336" s="111" t="s">
        <v>319</v>
      </c>
      <c r="P336" s="109" t="s">
        <v>320</v>
      </c>
      <c r="Q336" s="109" t="s">
        <v>320</v>
      </c>
      <c r="R336" s="108">
        <v>1</v>
      </c>
      <c r="S336" s="111" t="s">
        <v>84</v>
      </c>
      <c r="T336" s="108">
        <v>1090603</v>
      </c>
      <c r="U336" s="108">
        <v>3660</v>
      </c>
      <c r="V336" s="108">
        <v>1626</v>
      </c>
      <c r="W336" s="108">
        <v>1</v>
      </c>
      <c r="X336" s="113">
        <v>2018</v>
      </c>
      <c r="Y336" s="113">
        <v>119</v>
      </c>
      <c r="Z336" s="113">
        <v>0</v>
      </c>
      <c r="AA336" s="114" t="s">
        <v>80</v>
      </c>
      <c r="AB336" s="108">
        <v>2026</v>
      </c>
      <c r="AC336" s="109" t="s">
        <v>697</v>
      </c>
      <c r="AD336" s="196" t="s">
        <v>868</v>
      </c>
      <c r="AE336" s="196" t="s">
        <v>697</v>
      </c>
      <c r="AF336" s="197">
        <f>AE336-AD336</f>
        <v>-29</v>
      </c>
      <c r="AG336" s="198">
        <f>IF(AI336="SI", 0,J336)</f>
        <v>49.92</v>
      </c>
      <c r="AH336" s="199">
        <f>AG336*AF336</f>
        <v>-1447.68</v>
      </c>
      <c r="AI336" s="200"/>
    </row>
    <row r="337" spans="1:35" ht="60" x14ac:dyDescent="0.25">
      <c r="A337" s="108">
        <v>2018</v>
      </c>
      <c r="B337" s="108">
        <v>1226</v>
      </c>
      <c r="C337" s="109" t="s">
        <v>697</v>
      </c>
      <c r="D337" s="194" t="s">
        <v>899</v>
      </c>
      <c r="E337" s="109" t="s">
        <v>864</v>
      </c>
      <c r="F337" s="201" t="s">
        <v>900</v>
      </c>
      <c r="G337" s="112">
        <v>37.44</v>
      </c>
      <c r="H337" s="112">
        <v>6.75</v>
      </c>
      <c r="I337" s="143" t="s">
        <v>79</v>
      </c>
      <c r="J337" s="112">
        <f>IF(I337="SI", G337-H337,G337)</f>
        <v>30.689999999999998</v>
      </c>
      <c r="K337" s="195" t="s">
        <v>317</v>
      </c>
      <c r="L337" s="108">
        <v>2018</v>
      </c>
      <c r="M337" s="108">
        <v>8516</v>
      </c>
      <c r="N337" s="109" t="s">
        <v>697</v>
      </c>
      <c r="O337" s="111" t="s">
        <v>319</v>
      </c>
      <c r="P337" s="109" t="s">
        <v>320</v>
      </c>
      <c r="Q337" s="109" t="s">
        <v>320</v>
      </c>
      <c r="R337" s="108">
        <v>1</v>
      </c>
      <c r="S337" s="111" t="s">
        <v>84</v>
      </c>
      <c r="T337" s="108">
        <v>1060202</v>
      </c>
      <c r="U337" s="108">
        <v>2330</v>
      </c>
      <c r="V337" s="108">
        <v>1826</v>
      </c>
      <c r="W337" s="108">
        <v>2</v>
      </c>
      <c r="X337" s="113">
        <v>2018</v>
      </c>
      <c r="Y337" s="113">
        <v>120</v>
      </c>
      <c r="Z337" s="113">
        <v>0</v>
      </c>
      <c r="AA337" s="114" t="s">
        <v>80</v>
      </c>
      <c r="AB337" s="108">
        <v>2027</v>
      </c>
      <c r="AC337" s="109" t="s">
        <v>697</v>
      </c>
      <c r="AD337" s="196" t="s">
        <v>868</v>
      </c>
      <c r="AE337" s="196" t="s">
        <v>697</v>
      </c>
      <c r="AF337" s="197">
        <f>AE337-AD337</f>
        <v>-29</v>
      </c>
      <c r="AG337" s="198">
        <f>IF(AI337="SI", 0,J337)</f>
        <v>30.689999999999998</v>
      </c>
      <c r="AH337" s="199">
        <f>AG337*AF337</f>
        <v>-890.01</v>
      </c>
      <c r="AI337" s="200"/>
    </row>
    <row r="338" spans="1:35" ht="60" x14ac:dyDescent="0.25">
      <c r="A338" s="108">
        <v>2018</v>
      </c>
      <c r="B338" s="108">
        <v>1227</v>
      </c>
      <c r="C338" s="109" t="s">
        <v>697</v>
      </c>
      <c r="D338" s="194" t="s">
        <v>901</v>
      </c>
      <c r="E338" s="109" t="s">
        <v>864</v>
      </c>
      <c r="F338" s="201" t="s">
        <v>902</v>
      </c>
      <c r="G338" s="112">
        <v>13.53</v>
      </c>
      <c r="H338" s="112">
        <v>2.44</v>
      </c>
      <c r="I338" s="143" t="s">
        <v>79</v>
      </c>
      <c r="J338" s="112">
        <f>IF(I338="SI", G338-H338,G338)</f>
        <v>11.09</v>
      </c>
      <c r="K338" s="195" t="s">
        <v>317</v>
      </c>
      <c r="L338" s="108">
        <v>2018</v>
      </c>
      <c r="M338" s="108">
        <v>8526</v>
      </c>
      <c r="N338" s="109" t="s">
        <v>697</v>
      </c>
      <c r="O338" s="111" t="s">
        <v>319</v>
      </c>
      <c r="P338" s="109" t="s">
        <v>320</v>
      </c>
      <c r="Q338" s="109" t="s">
        <v>320</v>
      </c>
      <c r="R338" s="108">
        <v>1</v>
      </c>
      <c r="S338" s="111" t="s">
        <v>84</v>
      </c>
      <c r="T338" s="108">
        <v>1110703</v>
      </c>
      <c r="U338" s="108">
        <v>4980</v>
      </c>
      <c r="V338" s="108">
        <v>2115</v>
      </c>
      <c r="W338" s="108">
        <v>1</v>
      </c>
      <c r="X338" s="113">
        <v>2018</v>
      </c>
      <c r="Y338" s="113">
        <v>121</v>
      </c>
      <c r="Z338" s="113">
        <v>0</v>
      </c>
      <c r="AA338" s="114" t="s">
        <v>80</v>
      </c>
      <c r="AB338" s="108">
        <v>2028</v>
      </c>
      <c r="AC338" s="109" t="s">
        <v>697</v>
      </c>
      <c r="AD338" s="196" t="s">
        <v>868</v>
      </c>
      <c r="AE338" s="196" t="s">
        <v>697</v>
      </c>
      <c r="AF338" s="197">
        <f>AE338-AD338</f>
        <v>-29</v>
      </c>
      <c r="AG338" s="198">
        <f>IF(AI338="SI", 0,J338)</f>
        <v>11.09</v>
      </c>
      <c r="AH338" s="199">
        <f>AG338*AF338</f>
        <v>-321.61</v>
      </c>
      <c r="AI338" s="200"/>
    </row>
    <row r="339" spans="1:35" ht="60" x14ac:dyDescent="0.25">
      <c r="A339" s="108">
        <v>2018</v>
      </c>
      <c r="B339" s="108">
        <v>1228</v>
      </c>
      <c r="C339" s="109" t="s">
        <v>697</v>
      </c>
      <c r="D339" s="194" t="s">
        <v>903</v>
      </c>
      <c r="E339" s="109" t="s">
        <v>864</v>
      </c>
      <c r="F339" s="201" t="s">
        <v>904</v>
      </c>
      <c r="G339" s="112">
        <v>211.32</v>
      </c>
      <c r="H339" s="112">
        <v>38.11</v>
      </c>
      <c r="I339" s="143" t="s">
        <v>79</v>
      </c>
      <c r="J339" s="112">
        <f>IF(I339="SI", G339-H339,G339)</f>
        <v>173.20999999999998</v>
      </c>
      <c r="K339" s="195" t="s">
        <v>317</v>
      </c>
      <c r="L339" s="108">
        <v>2018</v>
      </c>
      <c r="M339" s="108">
        <v>8541</v>
      </c>
      <c r="N339" s="109" t="s">
        <v>697</v>
      </c>
      <c r="O339" s="111" t="s">
        <v>319</v>
      </c>
      <c r="P339" s="109" t="s">
        <v>320</v>
      </c>
      <c r="Q339" s="109" t="s">
        <v>320</v>
      </c>
      <c r="R339" s="108">
        <v>1</v>
      </c>
      <c r="S339" s="111" t="s">
        <v>84</v>
      </c>
      <c r="T339" s="108">
        <v>1010503</v>
      </c>
      <c r="U339" s="108">
        <v>470</v>
      </c>
      <c r="V339" s="108">
        <v>1156</v>
      </c>
      <c r="W339" s="108">
        <v>1</v>
      </c>
      <c r="X339" s="113">
        <v>2018</v>
      </c>
      <c r="Y339" s="113">
        <v>115</v>
      </c>
      <c r="Z339" s="113">
        <v>0</v>
      </c>
      <c r="AA339" s="114" t="s">
        <v>80</v>
      </c>
      <c r="AB339" s="108">
        <v>2029</v>
      </c>
      <c r="AC339" s="109" t="s">
        <v>697</v>
      </c>
      <c r="AD339" s="196" t="s">
        <v>868</v>
      </c>
      <c r="AE339" s="196" t="s">
        <v>697</v>
      </c>
      <c r="AF339" s="197">
        <f>AE339-AD339</f>
        <v>-29</v>
      </c>
      <c r="AG339" s="198">
        <f>IF(AI339="SI", 0,J339)</f>
        <v>173.20999999999998</v>
      </c>
      <c r="AH339" s="199">
        <f>AG339*AF339</f>
        <v>-5023.0899999999992</v>
      </c>
      <c r="AI339" s="200"/>
    </row>
    <row r="340" spans="1:35" ht="60" x14ac:dyDescent="0.25">
      <c r="A340" s="108">
        <v>2018</v>
      </c>
      <c r="B340" s="108">
        <v>1229</v>
      </c>
      <c r="C340" s="109" t="s">
        <v>697</v>
      </c>
      <c r="D340" s="194" t="s">
        <v>905</v>
      </c>
      <c r="E340" s="109" t="s">
        <v>864</v>
      </c>
      <c r="F340" s="201" t="s">
        <v>906</v>
      </c>
      <c r="G340" s="112">
        <v>147.12</v>
      </c>
      <c r="H340" s="112">
        <v>26.53</v>
      </c>
      <c r="I340" s="143" t="s">
        <v>79</v>
      </c>
      <c r="J340" s="112">
        <f>IF(I340="SI", G340-H340,G340)</f>
        <v>120.59</v>
      </c>
      <c r="K340" s="195" t="s">
        <v>317</v>
      </c>
      <c r="L340" s="108">
        <v>2018</v>
      </c>
      <c r="M340" s="108">
        <v>8550</v>
      </c>
      <c r="N340" s="109" t="s">
        <v>697</v>
      </c>
      <c r="O340" s="111" t="s">
        <v>319</v>
      </c>
      <c r="P340" s="109" t="s">
        <v>320</v>
      </c>
      <c r="Q340" s="109" t="s">
        <v>320</v>
      </c>
      <c r="R340" s="108">
        <v>4</v>
      </c>
      <c r="S340" s="111" t="s">
        <v>206</v>
      </c>
      <c r="T340" s="108">
        <v>1010803</v>
      </c>
      <c r="U340" s="108">
        <v>800</v>
      </c>
      <c r="V340" s="108">
        <v>1043</v>
      </c>
      <c r="W340" s="108">
        <v>2</v>
      </c>
      <c r="X340" s="113">
        <v>2018</v>
      </c>
      <c r="Y340" s="113">
        <v>122</v>
      </c>
      <c r="Z340" s="113">
        <v>0</v>
      </c>
      <c r="AA340" s="114" t="s">
        <v>80</v>
      </c>
      <c r="AB340" s="108">
        <v>2030</v>
      </c>
      <c r="AC340" s="109" t="s">
        <v>697</v>
      </c>
      <c r="AD340" s="196" t="s">
        <v>868</v>
      </c>
      <c r="AE340" s="196" t="s">
        <v>697</v>
      </c>
      <c r="AF340" s="197">
        <f>AE340-AD340</f>
        <v>-29</v>
      </c>
      <c r="AG340" s="198">
        <f>IF(AI340="SI", 0,J340)</f>
        <v>120.59</v>
      </c>
      <c r="AH340" s="199">
        <f>AG340*AF340</f>
        <v>-3497.11</v>
      </c>
      <c r="AI340" s="200"/>
    </row>
    <row r="341" spans="1:35" ht="60" x14ac:dyDescent="0.25">
      <c r="A341" s="108">
        <v>2018</v>
      </c>
      <c r="B341" s="108">
        <v>1230</v>
      </c>
      <c r="C341" s="109" t="s">
        <v>697</v>
      </c>
      <c r="D341" s="194" t="s">
        <v>907</v>
      </c>
      <c r="E341" s="109" t="s">
        <v>864</v>
      </c>
      <c r="F341" s="201" t="s">
        <v>908</v>
      </c>
      <c r="G341" s="112">
        <v>1509.31</v>
      </c>
      <c r="H341" s="112">
        <v>272.17</v>
      </c>
      <c r="I341" s="143" t="s">
        <v>79</v>
      </c>
      <c r="J341" s="112">
        <f>IF(I341="SI", G341-H341,G341)</f>
        <v>1237.1399999999999</v>
      </c>
      <c r="K341" s="195" t="s">
        <v>317</v>
      </c>
      <c r="L341" s="108">
        <v>2018</v>
      </c>
      <c r="M341" s="108">
        <v>8533</v>
      </c>
      <c r="N341" s="109" t="s">
        <v>697</v>
      </c>
      <c r="O341" s="111" t="s">
        <v>319</v>
      </c>
      <c r="P341" s="109" t="s">
        <v>320</v>
      </c>
      <c r="Q341" s="109" t="s">
        <v>320</v>
      </c>
      <c r="R341" s="108">
        <v>1</v>
      </c>
      <c r="S341" s="111" t="s">
        <v>84</v>
      </c>
      <c r="T341" s="108">
        <v>1080203</v>
      </c>
      <c r="U341" s="108">
        <v>2890</v>
      </c>
      <c r="V341" s="108">
        <v>1937</v>
      </c>
      <c r="W341" s="108">
        <v>1</v>
      </c>
      <c r="X341" s="113">
        <v>2018</v>
      </c>
      <c r="Y341" s="113">
        <v>123</v>
      </c>
      <c r="Z341" s="113">
        <v>0</v>
      </c>
      <c r="AA341" s="114" t="s">
        <v>80</v>
      </c>
      <c r="AB341" s="108">
        <v>2031</v>
      </c>
      <c r="AC341" s="109" t="s">
        <v>697</v>
      </c>
      <c r="AD341" s="196" t="s">
        <v>868</v>
      </c>
      <c r="AE341" s="196" t="s">
        <v>697</v>
      </c>
      <c r="AF341" s="197">
        <f>AE341-AD341</f>
        <v>-29</v>
      </c>
      <c r="AG341" s="198">
        <f>IF(AI341="SI", 0,J341)</f>
        <v>1237.1399999999999</v>
      </c>
      <c r="AH341" s="199">
        <f>AG341*AF341</f>
        <v>-35877.06</v>
      </c>
      <c r="AI341" s="200"/>
    </row>
    <row r="342" spans="1:35" ht="72" x14ac:dyDescent="0.25">
      <c r="A342" s="108">
        <v>2018</v>
      </c>
      <c r="B342" s="108">
        <v>1231</v>
      </c>
      <c r="C342" s="109" t="s">
        <v>697</v>
      </c>
      <c r="D342" s="194" t="s">
        <v>909</v>
      </c>
      <c r="E342" s="109" t="s">
        <v>864</v>
      </c>
      <c r="F342" s="201" t="s">
        <v>910</v>
      </c>
      <c r="G342" s="112">
        <v>236.79</v>
      </c>
      <c r="H342" s="112">
        <v>42.7</v>
      </c>
      <c r="I342" s="143" t="s">
        <v>79</v>
      </c>
      <c r="J342" s="112">
        <f>IF(I342="SI", G342-H342,G342)</f>
        <v>194.08999999999997</v>
      </c>
      <c r="K342" s="195" t="s">
        <v>317</v>
      </c>
      <c r="L342" s="108">
        <v>2018</v>
      </c>
      <c r="M342" s="108">
        <v>8545</v>
      </c>
      <c r="N342" s="109" t="s">
        <v>697</v>
      </c>
      <c r="O342" s="111" t="s">
        <v>319</v>
      </c>
      <c r="P342" s="109" t="s">
        <v>320</v>
      </c>
      <c r="Q342" s="109" t="s">
        <v>320</v>
      </c>
      <c r="R342" s="108">
        <v>1</v>
      </c>
      <c r="S342" s="111" t="s">
        <v>84</v>
      </c>
      <c r="T342" s="108">
        <v>1040203</v>
      </c>
      <c r="U342" s="108">
        <v>1570</v>
      </c>
      <c r="V342" s="108">
        <v>1366</v>
      </c>
      <c r="W342" s="108">
        <v>1</v>
      </c>
      <c r="X342" s="113">
        <v>2018</v>
      </c>
      <c r="Y342" s="113">
        <v>114</v>
      </c>
      <c r="Z342" s="113">
        <v>0</v>
      </c>
      <c r="AA342" s="114" t="s">
        <v>80</v>
      </c>
      <c r="AB342" s="108">
        <v>2032</v>
      </c>
      <c r="AC342" s="109" t="s">
        <v>697</v>
      </c>
      <c r="AD342" s="196" t="s">
        <v>868</v>
      </c>
      <c r="AE342" s="196" t="s">
        <v>697</v>
      </c>
      <c r="AF342" s="197">
        <f>AE342-AD342</f>
        <v>-29</v>
      </c>
      <c r="AG342" s="198">
        <f>IF(AI342="SI", 0,J342)</f>
        <v>194.08999999999997</v>
      </c>
      <c r="AH342" s="199">
        <f>AG342*AF342</f>
        <v>-5628.61</v>
      </c>
      <c r="AI342" s="200"/>
    </row>
    <row r="343" spans="1:35" ht="72" x14ac:dyDescent="0.25">
      <c r="A343" s="108">
        <v>2018</v>
      </c>
      <c r="B343" s="108">
        <v>1232</v>
      </c>
      <c r="C343" s="109" t="s">
        <v>697</v>
      </c>
      <c r="D343" s="194" t="s">
        <v>911</v>
      </c>
      <c r="E343" s="109" t="s">
        <v>864</v>
      </c>
      <c r="F343" s="201" t="s">
        <v>912</v>
      </c>
      <c r="G343" s="112">
        <v>200.07</v>
      </c>
      <c r="H343" s="112">
        <v>36.08</v>
      </c>
      <c r="I343" s="143" t="s">
        <v>79</v>
      </c>
      <c r="J343" s="112">
        <f>IF(I343="SI", G343-H343,G343)</f>
        <v>163.99</v>
      </c>
      <c r="K343" s="195" t="s">
        <v>317</v>
      </c>
      <c r="L343" s="108">
        <v>2018</v>
      </c>
      <c r="M343" s="108">
        <v>8509</v>
      </c>
      <c r="N343" s="109" t="s">
        <v>697</v>
      </c>
      <c r="O343" s="111" t="s">
        <v>319</v>
      </c>
      <c r="P343" s="109" t="s">
        <v>320</v>
      </c>
      <c r="Q343" s="109" t="s">
        <v>320</v>
      </c>
      <c r="R343" s="108">
        <v>1</v>
      </c>
      <c r="S343" s="111" t="s">
        <v>84</v>
      </c>
      <c r="T343" s="108">
        <v>1040303</v>
      </c>
      <c r="U343" s="108">
        <v>1680</v>
      </c>
      <c r="V343" s="108">
        <v>1386</v>
      </c>
      <c r="W343" s="108">
        <v>2</v>
      </c>
      <c r="X343" s="113">
        <v>2018</v>
      </c>
      <c r="Y343" s="113">
        <v>124</v>
      </c>
      <c r="Z343" s="113">
        <v>0</v>
      </c>
      <c r="AA343" s="114" t="s">
        <v>80</v>
      </c>
      <c r="AB343" s="108">
        <v>2033</v>
      </c>
      <c r="AC343" s="109" t="s">
        <v>697</v>
      </c>
      <c r="AD343" s="196" t="s">
        <v>868</v>
      </c>
      <c r="AE343" s="196" t="s">
        <v>697</v>
      </c>
      <c r="AF343" s="197">
        <f>AE343-AD343</f>
        <v>-29</v>
      </c>
      <c r="AG343" s="198">
        <f>IF(AI343="SI", 0,J343)</f>
        <v>163.99</v>
      </c>
      <c r="AH343" s="199">
        <f>AG343*AF343</f>
        <v>-4755.71</v>
      </c>
      <c r="AI343" s="200"/>
    </row>
    <row r="344" spans="1:35" ht="72" x14ac:dyDescent="0.25">
      <c r="A344" s="108">
        <v>2018</v>
      </c>
      <c r="B344" s="108">
        <v>1233</v>
      </c>
      <c r="C344" s="109" t="s">
        <v>697</v>
      </c>
      <c r="D344" s="194" t="s">
        <v>913</v>
      </c>
      <c r="E344" s="109" t="s">
        <v>864</v>
      </c>
      <c r="F344" s="201" t="s">
        <v>914</v>
      </c>
      <c r="G344" s="112">
        <v>50.24</v>
      </c>
      <c r="H344" s="112">
        <v>9.06</v>
      </c>
      <c r="I344" s="143" t="s">
        <v>79</v>
      </c>
      <c r="J344" s="112">
        <f>IF(I344="SI", G344-H344,G344)</f>
        <v>41.18</v>
      </c>
      <c r="K344" s="195" t="s">
        <v>317</v>
      </c>
      <c r="L344" s="108">
        <v>2018</v>
      </c>
      <c r="M344" s="108">
        <v>8522</v>
      </c>
      <c r="N344" s="109" t="s">
        <v>697</v>
      </c>
      <c r="O344" s="111" t="s">
        <v>319</v>
      </c>
      <c r="P344" s="109" t="s">
        <v>320</v>
      </c>
      <c r="Q344" s="109" t="s">
        <v>320</v>
      </c>
      <c r="R344" s="108">
        <v>1</v>
      </c>
      <c r="S344" s="111" t="s">
        <v>84</v>
      </c>
      <c r="T344" s="108">
        <v>1040503</v>
      </c>
      <c r="U344" s="108">
        <v>1900</v>
      </c>
      <c r="V344" s="108">
        <v>1416</v>
      </c>
      <c r="W344" s="108">
        <v>3</v>
      </c>
      <c r="X344" s="113">
        <v>2018</v>
      </c>
      <c r="Y344" s="113">
        <v>125</v>
      </c>
      <c r="Z344" s="113">
        <v>0</v>
      </c>
      <c r="AA344" s="114" t="s">
        <v>80</v>
      </c>
      <c r="AB344" s="108">
        <v>2034</v>
      </c>
      <c r="AC344" s="109" t="s">
        <v>697</v>
      </c>
      <c r="AD344" s="196" t="s">
        <v>868</v>
      </c>
      <c r="AE344" s="196" t="s">
        <v>697</v>
      </c>
      <c r="AF344" s="197">
        <f>AE344-AD344</f>
        <v>-29</v>
      </c>
      <c r="AG344" s="198">
        <f>IF(AI344="SI", 0,J344)</f>
        <v>41.18</v>
      </c>
      <c r="AH344" s="199">
        <f>AG344*AF344</f>
        <v>-1194.22</v>
      </c>
      <c r="AI344" s="200"/>
    </row>
    <row r="345" spans="1:35" ht="72" x14ac:dyDescent="0.25">
      <c r="A345" s="108">
        <v>2018</v>
      </c>
      <c r="B345" s="108">
        <v>1233</v>
      </c>
      <c r="C345" s="109" t="s">
        <v>697</v>
      </c>
      <c r="D345" s="194" t="s">
        <v>913</v>
      </c>
      <c r="E345" s="109" t="s">
        <v>864</v>
      </c>
      <c r="F345" s="201" t="s">
        <v>914</v>
      </c>
      <c r="G345" s="112">
        <v>79.540000000000006</v>
      </c>
      <c r="H345" s="112">
        <v>14.34</v>
      </c>
      <c r="I345" s="143" t="s">
        <v>79</v>
      </c>
      <c r="J345" s="112">
        <f>IF(I345="SI", G345-H345,G345)</f>
        <v>65.2</v>
      </c>
      <c r="K345" s="195" t="s">
        <v>317</v>
      </c>
      <c r="L345" s="108">
        <v>2018</v>
      </c>
      <c r="M345" s="108">
        <v>8522</v>
      </c>
      <c r="N345" s="109" t="s">
        <v>697</v>
      </c>
      <c r="O345" s="111" t="s">
        <v>319</v>
      </c>
      <c r="P345" s="109" t="s">
        <v>320</v>
      </c>
      <c r="Q345" s="109" t="s">
        <v>320</v>
      </c>
      <c r="R345" s="108">
        <v>1</v>
      </c>
      <c r="S345" s="111" t="s">
        <v>84</v>
      </c>
      <c r="T345" s="108">
        <v>1040103</v>
      </c>
      <c r="U345" s="108">
        <v>1460</v>
      </c>
      <c r="V345" s="108">
        <v>1346</v>
      </c>
      <c r="W345" s="108">
        <v>1</v>
      </c>
      <c r="X345" s="113">
        <v>2018</v>
      </c>
      <c r="Y345" s="113">
        <v>117</v>
      </c>
      <c r="Z345" s="113">
        <v>0</v>
      </c>
      <c r="AA345" s="114" t="s">
        <v>80</v>
      </c>
      <c r="AB345" s="108">
        <v>2035</v>
      </c>
      <c r="AC345" s="109" t="s">
        <v>697</v>
      </c>
      <c r="AD345" s="196" t="s">
        <v>868</v>
      </c>
      <c r="AE345" s="196" t="s">
        <v>697</v>
      </c>
      <c r="AF345" s="197">
        <f>AE345-AD345</f>
        <v>-29</v>
      </c>
      <c r="AG345" s="198">
        <f>IF(AI345="SI", 0,J345)</f>
        <v>65.2</v>
      </c>
      <c r="AH345" s="199">
        <f>AG345*AF345</f>
        <v>-1890.8000000000002</v>
      </c>
      <c r="AI345" s="200"/>
    </row>
    <row r="346" spans="1:35" ht="72" x14ac:dyDescent="0.25">
      <c r="A346" s="108">
        <v>2018</v>
      </c>
      <c r="B346" s="108">
        <v>1233</v>
      </c>
      <c r="C346" s="109" t="s">
        <v>697</v>
      </c>
      <c r="D346" s="194" t="s">
        <v>913</v>
      </c>
      <c r="E346" s="109" t="s">
        <v>864</v>
      </c>
      <c r="F346" s="201" t="s">
        <v>914</v>
      </c>
      <c r="G346" s="112">
        <v>37.67</v>
      </c>
      <c r="H346" s="112">
        <v>6.8</v>
      </c>
      <c r="I346" s="143" t="s">
        <v>79</v>
      </c>
      <c r="J346" s="112">
        <f>IF(I346="SI", G346-H346,G346)</f>
        <v>30.87</v>
      </c>
      <c r="K346" s="195" t="s">
        <v>317</v>
      </c>
      <c r="L346" s="108">
        <v>2018</v>
      </c>
      <c r="M346" s="108">
        <v>8522</v>
      </c>
      <c r="N346" s="109" t="s">
        <v>697</v>
      </c>
      <c r="O346" s="111" t="s">
        <v>319</v>
      </c>
      <c r="P346" s="109" t="s">
        <v>320</v>
      </c>
      <c r="Q346" s="109" t="s">
        <v>320</v>
      </c>
      <c r="R346" s="108">
        <v>4</v>
      </c>
      <c r="S346" s="111" t="s">
        <v>206</v>
      </c>
      <c r="T346" s="108">
        <v>1100103</v>
      </c>
      <c r="U346" s="108">
        <v>3770</v>
      </c>
      <c r="V346" s="108">
        <v>1420</v>
      </c>
      <c r="W346" s="108">
        <v>2</v>
      </c>
      <c r="X346" s="113">
        <v>2018</v>
      </c>
      <c r="Y346" s="113">
        <v>126</v>
      </c>
      <c r="Z346" s="113">
        <v>0</v>
      </c>
      <c r="AA346" s="114" t="s">
        <v>80</v>
      </c>
      <c r="AB346" s="108">
        <v>2036</v>
      </c>
      <c r="AC346" s="109" t="s">
        <v>697</v>
      </c>
      <c r="AD346" s="196" t="s">
        <v>868</v>
      </c>
      <c r="AE346" s="196" t="s">
        <v>697</v>
      </c>
      <c r="AF346" s="197">
        <f>AE346-AD346</f>
        <v>-29</v>
      </c>
      <c r="AG346" s="198">
        <f>IF(AI346="SI", 0,J346)</f>
        <v>30.87</v>
      </c>
      <c r="AH346" s="199">
        <f>AG346*AF346</f>
        <v>-895.23</v>
      </c>
      <c r="AI346" s="200"/>
    </row>
    <row r="347" spans="1:35" ht="72" x14ac:dyDescent="0.25">
      <c r="A347" s="108">
        <v>2018</v>
      </c>
      <c r="B347" s="108">
        <v>1234</v>
      </c>
      <c r="C347" s="109" t="s">
        <v>697</v>
      </c>
      <c r="D347" s="194" t="s">
        <v>915</v>
      </c>
      <c r="E347" s="109" t="s">
        <v>864</v>
      </c>
      <c r="F347" s="201" t="s">
        <v>916</v>
      </c>
      <c r="G347" s="112">
        <v>225.24</v>
      </c>
      <c r="H347" s="112">
        <v>40.619999999999997</v>
      </c>
      <c r="I347" s="143" t="s">
        <v>79</v>
      </c>
      <c r="J347" s="112">
        <f>IF(I347="SI", G347-H347,G347)</f>
        <v>184.62</v>
      </c>
      <c r="K347" s="195" t="s">
        <v>317</v>
      </c>
      <c r="L347" s="108">
        <v>2018</v>
      </c>
      <c r="M347" s="108">
        <v>8536</v>
      </c>
      <c r="N347" s="109" t="s">
        <v>697</v>
      </c>
      <c r="O347" s="111" t="s">
        <v>319</v>
      </c>
      <c r="P347" s="109" t="s">
        <v>320</v>
      </c>
      <c r="Q347" s="109" t="s">
        <v>320</v>
      </c>
      <c r="R347" s="108">
        <v>1</v>
      </c>
      <c r="S347" s="111" t="s">
        <v>84</v>
      </c>
      <c r="T347" s="108">
        <v>1060202</v>
      </c>
      <c r="U347" s="108">
        <v>2330</v>
      </c>
      <c r="V347" s="108">
        <v>1826</v>
      </c>
      <c r="W347" s="108">
        <v>2</v>
      </c>
      <c r="X347" s="113">
        <v>2018</v>
      </c>
      <c r="Y347" s="113">
        <v>120</v>
      </c>
      <c r="Z347" s="113">
        <v>0</v>
      </c>
      <c r="AA347" s="114" t="s">
        <v>80</v>
      </c>
      <c r="AB347" s="108">
        <v>2037</v>
      </c>
      <c r="AC347" s="109" t="s">
        <v>697</v>
      </c>
      <c r="AD347" s="196" t="s">
        <v>868</v>
      </c>
      <c r="AE347" s="196" t="s">
        <v>697</v>
      </c>
      <c r="AF347" s="197">
        <f>AE347-AD347</f>
        <v>-29</v>
      </c>
      <c r="AG347" s="198">
        <f>IF(AI347="SI", 0,J347)</f>
        <v>184.62</v>
      </c>
      <c r="AH347" s="199">
        <f>AG347*AF347</f>
        <v>-5353.9800000000005</v>
      </c>
      <c r="AI347" s="200"/>
    </row>
    <row r="348" spans="1:35" ht="72" x14ac:dyDescent="0.25">
      <c r="A348" s="108">
        <v>2018</v>
      </c>
      <c r="B348" s="108">
        <v>1235</v>
      </c>
      <c r="C348" s="109" t="s">
        <v>697</v>
      </c>
      <c r="D348" s="194" t="s">
        <v>917</v>
      </c>
      <c r="E348" s="109" t="s">
        <v>864</v>
      </c>
      <c r="F348" s="201" t="s">
        <v>918</v>
      </c>
      <c r="G348" s="112">
        <v>168.85</v>
      </c>
      <c r="H348" s="112">
        <v>30.45</v>
      </c>
      <c r="I348" s="143" t="s">
        <v>79</v>
      </c>
      <c r="J348" s="112">
        <f>IF(I348="SI", G348-H348,G348)</f>
        <v>138.4</v>
      </c>
      <c r="K348" s="195" t="s">
        <v>317</v>
      </c>
      <c r="L348" s="108">
        <v>2018</v>
      </c>
      <c r="M348" s="108">
        <v>8537</v>
      </c>
      <c r="N348" s="109" t="s">
        <v>697</v>
      </c>
      <c r="O348" s="111" t="s">
        <v>319</v>
      </c>
      <c r="P348" s="109" t="s">
        <v>320</v>
      </c>
      <c r="Q348" s="109" t="s">
        <v>320</v>
      </c>
      <c r="R348" s="108">
        <v>1</v>
      </c>
      <c r="S348" s="111" t="s">
        <v>84</v>
      </c>
      <c r="T348" s="108">
        <v>1060203</v>
      </c>
      <c r="U348" s="108">
        <v>2340</v>
      </c>
      <c r="V348" s="108">
        <v>1456</v>
      </c>
      <c r="W348" s="108">
        <v>1</v>
      </c>
      <c r="X348" s="113">
        <v>2018</v>
      </c>
      <c r="Y348" s="113">
        <v>127</v>
      </c>
      <c r="Z348" s="113">
        <v>0</v>
      </c>
      <c r="AA348" s="114" t="s">
        <v>80</v>
      </c>
      <c r="AB348" s="108">
        <v>2038</v>
      </c>
      <c r="AC348" s="109" t="s">
        <v>697</v>
      </c>
      <c r="AD348" s="196" t="s">
        <v>868</v>
      </c>
      <c r="AE348" s="196" t="s">
        <v>697</v>
      </c>
      <c r="AF348" s="197">
        <f>AE348-AD348</f>
        <v>-29</v>
      </c>
      <c r="AG348" s="198">
        <f>IF(AI348="SI", 0,J348)</f>
        <v>138.4</v>
      </c>
      <c r="AH348" s="199">
        <f>AG348*AF348</f>
        <v>-4013.6000000000004</v>
      </c>
      <c r="AI348" s="200"/>
    </row>
    <row r="349" spans="1:35" ht="72" x14ac:dyDescent="0.25">
      <c r="A349" s="108">
        <v>2018</v>
      </c>
      <c r="B349" s="108">
        <v>1236</v>
      </c>
      <c r="C349" s="109" t="s">
        <v>697</v>
      </c>
      <c r="D349" s="194" t="s">
        <v>919</v>
      </c>
      <c r="E349" s="109" t="s">
        <v>864</v>
      </c>
      <c r="F349" s="201" t="s">
        <v>920</v>
      </c>
      <c r="G349" s="112">
        <v>86.82</v>
      </c>
      <c r="H349" s="112">
        <v>15.66</v>
      </c>
      <c r="I349" s="143" t="s">
        <v>79</v>
      </c>
      <c r="J349" s="112">
        <f>IF(I349="SI", G349-H349,G349)</f>
        <v>71.16</v>
      </c>
      <c r="K349" s="195" t="s">
        <v>317</v>
      </c>
      <c r="L349" s="108">
        <v>2018</v>
      </c>
      <c r="M349" s="108">
        <v>8523</v>
      </c>
      <c r="N349" s="109" t="s">
        <v>697</v>
      </c>
      <c r="O349" s="111" t="s">
        <v>319</v>
      </c>
      <c r="P349" s="109" t="s">
        <v>320</v>
      </c>
      <c r="Q349" s="109" t="s">
        <v>320</v>
      </c>
      <c r="R349" s="108">
        <v>1</v>
      </c>
      <c r="S349" s="111" t="s">
        <v>84</v>
      </c>
      <c r="T349" s="108">
        <v>1010503</v>
      </c>
      <c r="U349" s="108">
        <v>470</v>
      </c>
      <c r="V349" s="108">
        <v>1156</v>
      </c>
      <c r="W349" s="108">
        <v>1</v>
      </c>
      <c r="X349" s="113">
        <v>2018</v>
      </c>
      <c r="Y349" s="113">
        <v>115</v>
      </c>
      <c r="Z349" s="113">
        <v>0</v>
      </c>
      <c r="AA349" s="114" t="s">
        <v>80</v>
      </c>
      <c r="AB349" s="108">
        <v>2039</v>
      </c>
      <c r="AC349" s="109" t="s">
        <v>697</v>
      </c>
      <c r="AD349" s="196" t="s">
        <v>868</v>
      </c>
      <c r="AE349" s="196" t="s">
        <v>697</v>
      </c>
      <c r="AF349" s="197">
        <f>AE349-AD349</f>
        <v>-29</v>
      </c>
      <c r="AG349" s="198">
        <f>IF(AI349="SI", 0,J349)</f>
        <v>71.16</v>
      </c>
      <c r="AH349" s="199">
        <f>AG349*AF349</f>
        <v>-2063.64</v>
      </c>
      <c r="AI349" s="200"/>
    </row>
    <row r="350" spans="1:35" ht="72" x14ac:dyDescent="0.25">
      <c r="A350" s="108">
        <v>2018</v>
      </c>
      <c r="B350" s="108">
        <v>1237</v>
      </c>
      <c r="C350" s="109" t="s">
        <v>697</v>
      </c>
      <c r="D350" s="194" t="s">
        <v>921</v>
      </c>
      <c r="E350" s="109" t="s">
        <v>864</v>
      </c>
      <c r="F350" s="201" t="s">
        <v>922</v>
      </c>
      <c r="G350" s="112">
        <v>59.26</v>
      </c>
      <c r="H350" s="112">
        <v>10.69</v>
      </c>
      <c r="I350" s="143" t="s">
        <v>79</v>
      </c>
      <c r="J350" s="112">
        <f>IF(I350="SI", G350-H350,G350)</f>
        <v>48.57</v>
      </c>
      <c r="K350" s="195" t="s">
        <v>317</v>
      </c>
      <c r="L350" s="108">
        <v>2018</v>
      </c>
      <c r="M350" s="108">
        <v>8544</v>
      </c>
      <c r="N350" s="109" t="s">
        <v>697</v>
      </c>
      <c r="O350" s="111" t="s">
        <v>319</v>
      </c>
      <c r="P350" s="109" t="s">
        <v>320</v>
      </c>
      <c r="Q350" s="109" t="s">
        <v>320</v>
      </c>
      <c r="R350" s="108">
        <v>1</v>
      </c>
      <c r="S350" s="111" t="s">
        <v>84</v>
      </c>
      <c r="T350" s="108">
        <v>1100403</v>
      </c>
      <c r="U350" s="108">
        <v>4100</v>
      </c>
      <c r="V350" s="108">
        <v>1916</v>
      </c>
      <c r="W350" s="108">
        <v>2</v>
      </c>
      <c r="X350" s="113">
        <v>2018</v>
      </c>
      <c r="Y350" s="113">
        <v>128</v>
      </c>
      <c r="Z350" s="113">
        <v>0</v>
      </c>
      <c r="AA350" s="114" t="s">
        <v>80</v>
      </c>
      <c r="AB350" s="108">
        <v>2040</v>
      </c>
      <c r="AC350" s="109" t="s">
        <v>697</v>
      </c>
      <c r="AD350" s="196" t="s">
        <v>868</v>
      </c>
      <c r="AE350" s="196" t="s">
        <v>697</v>
      </c>
      <c r="AF350" s="197">
        <f>AE350-AD350</f>
        <v>-29</v>
      </c>
      <c r="AG350" s="198">
        <f>IF(AI350="SI", 0,J350)</f>
        <v>48.57</v>
      </c>
      <c r="AH350" s="199">
        <f>AG350*AF350</f>
        <v>-1408.53</v>
      </c>
      <c r="AI350" s="200"/>
    </row>
    <row r="351" spans="1:35" ht="72" x14ac:dyDescent="0.25">
      <c r="A351" s="108">
        <v>2018</v>
      </c>
      <c r="B351" s="108">
        <v>1238</v>
      </c>
      <c r="C351" s="109" t="s">
        <v>697</v>
      </c>
      <c r="D351" s="194" t="s">
        <v>923</v>
      </c>
      <c r="E351" s="109" t="s">
        <v>864</v>
      </c>
      <c r="F351" s="201" t="s">
        <v>924</v>
      </c>
      <c r="G351" s="112">
        <v>106.93</v>
      </c>
      <c r="H351" s="112">
        <v>19.28</v>
      </c>
      <c r="I351" s="143" t="s">
        <v>79</v>
      </c>
      <c r="J351" s="112">
        <f>IF(I351="SI", G351-H351,G351)</f>
        <v>87.65</v>
      </c>
      <c r="K351" s="195" t="s">
        <v>317</v>
      </c>
      <c r="L351" s="108">
        <v>2018</v>
      </c>
      <c r="M351" s="108">
        <v>8547</v>
      </c>
      <c r="N351" s="109" t="s">
        <v>697</v>
      </c>
      <c r="O351" s="111" t="s">
        <v>319</v>
      </c>
      <c r="P351" s="109" t="s">
        <v>320</v>
      </c>
      <c r="Q351" s="109" t="s">
        <v>320</v>
      </c>
      <c r="R351" s="108">
        <v>4</v>
      </c>
      <c r="S351" s="111" t="s">
        <v>206</v>
      </c>
      <c r="T351" s="108">
        <v>1050103</v>
      </c>
      <c r="U351" s="108">
        <v>2010</v>
      </c>
      <c r="V351" s="108">
        <v>1476</v>
      </c>
      <c r="W351" s="108">
        <v>1</v>
      </c>
      <c r="X351" s="113">
        <v>2018</v>
      </c>
      <c r="Y351" s="113">
        <v>129</v>
      </c>
      <c r="Z351" s="113">
        <v>0</v>
      </c>
      <c r="AA351" s="114" t="s">
        <v>80</v>
      </c>
      <c r="AB351" s="108">
        <v>2041</v>
      </c>
      <c r="AC351" s="109" t="s">
        <v>697</v>
      </c>
      <c r="AD351" s="196" t="s">
        <v>868</v>
      </c>
      <c r="AE351" s="196" t="s">
        <v>697</v>
      </c>
      <c r="AF351" s="197">
        <f>AE351-AD351</f>
        <v>-29</v>
      </c>
      <c r="AG351" s="198">
        <f>IF(AI351="SI", 0,J351)</f>
        <v>87.65</v>
      </c>
      <c r="AH351" s="199">
        <f>AG351*AF351</f>
        <v>-2541.8500000000004</v>
      </c>
      <c r="AI351" s="200"/>
    </row>
    <row r="352" spans="1:35" ht="60" x14ac:dyDescent="0.25">
      <c r="A352" s="108">
        <v>2018</v>
      </c>
      <c r="B352" s="108">
        <v>1239</v>
      </c>
      <c r="C352" s="109" t="s">
        <v>697</v>
      </c>
      <c r="D352" s="194" t="s">
        <v>925</v>
      </c>
      <c r="E352" s="109" t="s">
        <v>864</v>
      </c>
      <c r="F352" s="201" t="s">
        <v>926</v>
      </c>
      <c r="G352" s="112">
        <v>28.55</v>
      </c>
      <c r="H352" s="112">
        <v>5.15</v>
      </c>
      <c r="I352" s="143" t="s">
        <v>79</v>
      </c>
      <c r="J352" s="112">
        <f>IF(I352="SI", G352-H352,G352)</f>
        <v>23.4</v>
      </c>
      <c r="K352" s="195" t="s">
        <v>317</v>
      </c>
      <c r="L352" s="108">
        <v>2018</v>
      </c>
      <c r="M352" s="108">
        <v>8531</v>
      </c>
      <c r="N352" s="109" t="s">
        <v>697</v>
      </c>
      <c r="O352" s="111" t="s">
        <v>319</v>
      </c>
      <c r="P352" s="109" t="s">
        <v>320</v>
      </c>
      <c r="Q352" s="109" t="s">
        <v>320</v>
      </c>
      <c r="R352" s="108">
        <v>1</v>
      </c>
      <c r="S352" s="111" t="s">
        <v>84</v>
      </c>
      <c r="T352" s="108">
        <v>1010503</v>
      </c>
      <c r="U352" s="108">
        <v>470</v>
      </c>
      <c r="V352" s="108">
        <v>1156</v>
      </c>
      <c r="W352" s="108">
        <v>1</v>
      </c>
      <c r="X352" s="113">
        <v>2018</v>
      </c>
      <c r="Y352" s="113">
        <v>115</v>
      </c>
      <c r="Z352" s="113">
        <v>0</v>
      </c>
      <c r="AA352" s="114" t="s">
        <v>80</v>
      </c>
      <c r="AB352" s="108">
        <v>2042</v>
      </c>
      <c r="AC352" s="109" t="s">
        <v>697</v>
      </c>
      <c r="AD352" s="196" t="s">
        <v>868</v>
      </c>
      <c r="AE352" s="196" t="s">
        <v>697</v>
      </c>
      <c r="AF352" s="197">
        <f>AE352-AD352</f>
        <v>-29</v>
      </c>
      <c r="AG352" s="198">
        <f>IF(AI352="SI", 0,J352)</f>
        <v>23.4</v>
      </c>
      <c r="AH352" s="199">
        <f>AG352*AF352</f>
        <v>-678.59999999999991</v>
      </c>
      <c r="AI352" s="200"/>
    </row>
    <row r="353" spans="1:35" ht="72" x14ac:dyDescent="0.25">
      <c r="A353" s="108">
        <v>2018</v>
      </c>
      <c r="B353" s="108">
        <v>1240</v>
      </c>
      <c r="C353" s="109" t="s">
        <v>697</v>
      </c>
      <c r="D353" s="194" t="s">
        <v>927</v>
      </c>
      <c r="E353" s="109" t="s">
        <v>864</v>
      </c>
      <c r="F353" s="201" t="s">
        <v>928</v>
      </c>
      <c r="G353" s="112">
        <v>40.75</v>
      </c>
      <c r="H353" s="112">
        <v>7.35</v>
      </c>
      <c r="I353" s="143" t="s">
        <v>79</v>
      </c>
      <c r="J353" s="112">
        <f>IF(I353="SI", G353-H353,G353)</f>
        <v>33.4</v>
      </c>
      <c r="K353" s="195" t="s">
        <v>317</v>
      </c>
      <c r="L353" s="108">
        <v>2018</v>
      </c>
      <c r="M353" s="108">
        <v>8549</v>
      </c>
      <c r="N353" s="109" t="s">
        <v>697</v>
      </c>
      <c r="O353" s="111" t="s">
        <v>319</v>
      </c>
      <c r="P353" s="109" t="s">
        <v>320</v>
      </c>
      <c r="Q353" s="109" t="s">
        <v>320</v>
      </c>
      <c r="R353" s="108">
        <v>1</v>
      </c>
      <c r="S353" s="111" t="s">
        <v>84</v>
      </c>
      <c r="T353" s="108">
        <v>1080203</v>
      </c>
      <c r="U353" s="108">
        <v>2890</v>
      </c>
      <c r="V353" s="108">
        <v>1937</v>
      </c>
      <c r="W353" s="108">
        <v>1</v>
      </c>
      <c r="X353" s="113">
        <v>2018</v>
      </c>
      <c r="Y353" s="113">
        <v>123</v>
      </c>
      <c r="Z353" s="113">
        <v>0</v>
      </c>
      <c r="AA353" s="114" t="s">
        <v>80</v>
      </c>
      <c r="AB353" s="108">
        <v>2043</v>
      </c>
      <c r="AC353" s="109" t="s">
        <v>697</v>
      </c>
      <c r="AD353" s="196" t="s">
        <v>868</v>
      </c>
      <c r="AE353" s="196" t="s">
        <v>697</v>
      </c>
      <c r="AF353" s="197">
        <f>AE353-AD353</f>
        <v>-29</v>
      </c>
      <c r="AG353" s="198">
        <f>IF(AI353="SI", 0,J353)</f>
        <v>33.4</v>
      </c>
      <c r="AH353" s="199">
        <f>AG353*AF353</f>
        <v>-968.59999999999991</v>
      </c>
      <c r="AI353" s="200"/>
    </row>
    <row r="354" spans="1:35" ht="72" x14ac:dyDescent="0.25">
      <c r="A354" s="108">
        <v>2018</v>
      </c>
      <c r="B354" s="108">
        <v>1241</v>
      </c>
      <c r="C354" s="109" t="s">
        <v>697</v>
      </c>
      <c r="D354" s="194" t="s">
        <v>929</v>
      </c>
      <c r="E354" s="109" t="s">
        <v>864</v>
      </c>
      <c r="F354" s="201" t="s">
        <v>930</v>
      </c>
      <c r="G354" s="112">
        <v>17.18</v>
      </c>
      <c r="H354" s="112">
        <v>3.1</v>
      </c>
      <c r="I354" s="143" t="s">
        <v>79</v>
      </c>
      <c r="J354" s="112">
        <f>IF(I354="SI", G354-H354,G354)</f>
        <v>14.08</v>
      </c>
      <c r="K354" s="195" t="s">
        <v>317</v>
      </c>
      <c r="L354" s="108">
        <v>2018</v>
      </c>
      <c r="M354" s="108">
        <v>8555</v>
      </c>
      <c r="N354" s="109" t="s">
        <v>697</v>
      </c>
      <c r="O354" s="111" t="s">
        <v>319</v>
      </c>
      <c r="P354" s="109" t="s">
        <v>320</v>
      </c>
      <c r="Q354" s="109" t="s">
        <v>320</v>
      </c>
      <c r="R354" s="108">
        <v>1</v>
      </c>
      <c r="S354" s="111" t="s">
        <v>84</v>
      </c>
      <c r="T354" s="108">
        <v>1080203</v>
      </c>
      <c r="U354" s="108">
        <v>2890</v>
      </c>
      <c r="V354" s="108">
        <v>1937</v>
      </c>
      <c r="W354" s="108">
        <v>1</v>
      </c>
      <c r="X354" s="113">
        <v>2018</v>
      </c>
      <c r="Y354" s="113">
        <v>123</v>
      </c>
      <c r="Z354" s="113">
        <v>0</v>
      </c>
      <c r="AA354" s="114" t="s">
        <v>80</v>
      </c>
      <c r="AB354" s="108">
        <v>2044</v>
      </c>
      <c r="AC354" s="109" t="s">
        <v>697</v>
      </c>
      <c r="AD354" s="196" t="s">
        <v>868</v>
      </c>
      <c r="AE354" s="196" t="s">
        <v>697</v>
      </c>
      <c r="AF354" s="197">
        <f>AE354-AD354</f>
        <v>-29</v>
      </c>
      <c r="AG354" s="198">
        <f>IF(AI354="SI", 0,J354)</f>
        <v>14.08</v>
      </c>
      <c r="AH354" s="199">
        <f>AG354*AF354</f>
        <v>-408.32</v>
      </c>
      <c r="AI354" s="200"/>
    </row>
    <row r="355" spans="1:35" ht="72" x14ac:dyDescent="0.25">
      <c r="A355" s="108">
        <v>2018</v>
      </c>
      <c r="B355" s="108">
        <v>1242</v>
      </c>
      <c r="C355" s="109" t="s">
        <v>697</v>
      </c>
      <c r="D355" s="194" t="s">
        <v>931</v>
      </c>
      <c r="E355" s="109" t="s">
        <v>864</v>
      </c>
      <c r="F355" s="201" t="s">
        <v>932</v>
      </c>
      <c r="G355" s="112">
        <v>447.35</v>
      </c>
      <c r="H355" s="112">
        <v>80.67</v>
      </c>
      <c r="I355" s="143" t="s">
        <v>79</v>
      </c>
      <c r="J355" s="112">
        <f>IF(I355="SI", G355-H355,G355)</f>
        <v>366.68</v>
      </c>
      <c r="K355" s="195" t="s">
        <v>317</v>
      </c>
      <c r="L355" s="108">
        <v>2018</v>
      </c>
      <c r="M355" s="108">
        <v>8543</v>
      </c>
      <c r="N355" s="109" t="s">
        <v>697</v>
      </c>
      <c r="O355" s="111" t="s">
        <v>319</v>
      </c>
      <c r="P355" s="109" t="s">
        <v>320</v>
      </c>
      <c r="Q355" s="109" t="s">
        <v>320</v>
      </c>
      <c r="R355" s="108">
        <v>1</v>
      </c>
      <c r="S355" s="111" t="s">
        <v>84</v>
      </c>
      <c r="T355" s="108">
        <v>1080203</v>
      </c>
      <c r="U355" s="108">
        <v>2890</v>
      </c>
      <c r="V355" s="108">
        <v>1937</v>
      </c>
      <c r="W355" s="108">
        <v>1</v>
      </c>
      <c r="X355" s="113">
        <v>2018</v>
      </c>
      <c r="Y355" s="113">
        <v>123</v>
      </c>
      <c r="Z355" s="113">
        <v>0</v>
      </c>
      <c r="AA355" s="114" t="s">
        <v>80</v>
      </c>
      <c r="AB355" s="108">
        <v>2045</v>
      </c>
      <c r="AC355" s="109" t="s">
        <v>697</v>
      </c>
      <c r="AD355" s="196" t="s">
        <v>868</v>
      </c>
      <c r="AE355" s="196" t="s">
        <v>697</v>
      </c>
      <c r="AF355" s="197">
        <f>AE355-AD355</f>
        <v>-29</v>
      </c>
      <c r="AG355" s="198">
        <f>IF(AI355="SI", 0,J355)</f>
        <v>366.68</v>
      </c>
      <c r="AH355" s="199">
        <f>AG355*AF355</f>
        <v>-10633.72</v>
      </c>
      <c r="AI355" s="200"/>
    </row>
    <row r="356" spans="1:35" ht="60" x14ac:dyDescent="0.25">
      <c r="A356" s="108">
        <v>2018</v>
      </c>
      <c r="B356" s="108">
        <v>1243</v>
      </c>
      <c r="C356" s="109" t="s">
        <v>697</v>
      </c>
      <c r="D356" s="194" t="s">
        <v>933</v>
      </c>
      <c r="E356" s="109" t="s">
        <v>864</v>
      </c>
      <c r="F356" s="201" t="s">
        <v>934</v>
      </c>
      <c r="G356" s="112">
        <v>109.9</v>
      </c>
      <c r="H356" s="112">
        <v>19.82</v>
      </c>
      <c r="I356" s="143" t="s">
        <v>79</v>
      </c>
      <c r="J356" s="112">
        <f>IF(I356="SI", G356-H356,G356)</f>
        <v>90.080000000000013</v>
      </c>
      <c r="K356" s="195" t="s">
        <v>317</v>
      </c>
      <c r="L356" s="108">
        <v>2018</v>
      </c>
      <c r="M356" s="108">
        <v>8513</v>
      </c>
      <c r="N356" s="109" t="s">
        <v>697</v>
      </c>
      <c r="O356" s="111" t="s">
        <v>319</v>
      </c>
      <c r="P356" s="109" t="s">
        <v>320</v>
      </c>
      <c r="Q356" s="109" t="s">
        <v>320</v>
      </c>
      <c r="R356" s="108">
        <v>1</v>
      </c>
      <c r="S356" s="111" t="s">
        <v>84</v>
      </c>
      <c r="T356" s="108">
        <v>1080203</v>
      </c>
      <c r="U356" s="108">
        <v>2890</v>
      </c>
      <c r="V356" s="108">
        <v>1937</v>
      </c>
      <c r="W356" s="108">
        <v>1</v>
      </c>
      <c r="X356" s="113">
        <v>2018</v>
      </c>
      <c r="Y356" s="113">
        <v>123</v>
      </c>
      <c r="Z356" s="113">
        <v>0</v>
      </c>
      <c r="AA356" s="114" t="s">
        <v>80</v>
      </c>
      <c r="AB356" s="108">
        <v>2046</v>
      </c>
      <c r="AC356" s="109" t="s">
        <v>697</v>
      </c>
      <c r="AD356" s="196" t="s">
        <v>868</v>
      </c>
      <c r="AE356" s="196" t="s">
        <v>697</v>
      </c>
      <c r="AF356" s="197">
        <f>AE356-AD356</f>
        <v>-29</v>
      </c>
      <c r="AG356" s="198">
        <f>IF(AI356="SI", 0,J356)</f>
        <v>90.080000000000013</v>
      </c>
      <c r="AH356" s="199">
        <f>AG356*AF356</f>
        <v>-2612.3200000000002</v>
      </c>
      <c r="AI356" s="200"/>
    </row>
    <row r="357" spans="1:35" ht="72" x14ac:dyDescent="0.25">
      <c r="A357" s="108">
        <v>2018</v>
      </c>
      <c r="B357" s="108">
        <v>1244</v>
      </c>
      <c r="C357" s="109" t="s">
        <v>697</v>
      </c>
      <c r="D357" s="194" t="s">
        <v>935</v>
      </c>
      <c r="E357" s="109" t="s">
        <v>864</v>
      </c>
      <c r="F357" s="201" t="s">
        <v>936</v>
      </c>
      <c r="G357" s="112">
        <v>45.02</v>
      </c>
      <c r="H357" s="112">
        <v>8.1199999999999992</v>
      </c>
      <c r="I357" s="143" t="s">
        <v>79</v>
      </c>
      <c r="J357" s="112">
        <f>IF(I357="SI", G357-H357,G357)</f>
        <v>36.900000000000006</v>
      </c>
      <c r="K357" s="195" t="s">
        <v>317</v>
      </c>
      <c r="L357" s="108">
        <v>2018</v>
      </c>
      <c r="M357" s="108">
        <v>8530</v>
      </c>
      <c r="N357" s="109" t="s">
        <v>697</v>
      </c>
      <c r="O357" s="111" t="s">
        <v>319</v>
      </c>
      <c r="P357" s="109" t="s">
        <v>320</v>
      </c>
      <c r="Q357" s="109" t="s">
        <v>320</v>
      </c>
      <c r="R357" s="108">
        <v>1</v>
      </c>
      <c r="S357" s="111" t="s">
        <v>84</v>
      </c>
      <c r="T357" s="108">
        <v>1080203</v>
      </c>
      <c r="U357" s="108">
        <v>2890</v>
      </c>
      <c r="V357" s="108">
        <v>1937</v>
      </c>
      <c r="W357" s="108">
        <v>1</v>
      </c>
      <c r="X357" s="113">
        <v>2018</v>
      </c>
      <c r="Y357" s="113">
        <v>123</v>
      </c>
      <c r="Z357" s="113">
        <v>0</v>
      </c>
      <c r="AA357" s="114" t="s">
        <v>80</v>
      </c>
      <c r="AB357" s="108">
        <v>2047</v>
      </c>
      <c r="AC357" s="109" t="s">
        <v>697</v>
      </c>
      <c r="AD357" s="196" t="s">
        <v>868</v>
      </c>
      <c r="AE357" s="196" t="s">
        <v>697</v>
      </c>
      <c r="AF357" s="197">
        <f>AE357-AD357</f>
        <v>-29</v>
      </c>
      <c r="AG357" s="198">
        <f>IF(AI357="SI", 0,J357)</f>
        <v>36.900000000000006</v>
      </c>
      <c r="AH357" s="199">
        <f>AG357*AF357</f>
        <v>-1070.1000000000001</v>
      </c>
      <c r="AI357" s="200"/>
    </row>
    <row r="358" spans="1:35" ht="72" x14ac:dyDescent="0.25">
      <c r="A358" s="108">
        <v>2018</v>
      </c>
      <c r="B358" s="108">
        <v>1245</v>
      </c>
      <c r="C358" s="109" t="s">
        <v>697</v>
      </c>
      <c r="D358" s="194" t="s">
        <v>937</v>
      </c>
      <c r="E358" s="109" t="s">
        <v>864</v>
      </c>
      <c r="F358" s="201" t="s">
        <v>938</v>
      </c>
      <c r="G358" s="112">
        <v>55.23</v>
      </c>
      <c r="H358" s="112">
        <v>9.9600000000000009</v>
      </c>
      <c r="I358" s="143" t="s">
        <v>79</v>
      </c>
      <c r="J358" s="112">
        <f>IF(I358="SI", G358-H358,G358)</f>
        <v>45.269999999999996</v>
      </c>
      <c r="K358" s="195" t="s">
        <v>317</v>
      </c>
      <c r="L358" s="108">
        <v>2018</v>
      </c>
      <c r="M358" s="108">
        <v>8546</v>
      </c>
      <c r="N358" s="109" t="s">
        <v>697</v>
      </c>
      <c r="O358" s="111" t="s">
        <v>319</v>
      </c>
      <c r="P358" s="109" t="s">
        <v>320</v>
      </c>
      <c r="Q358" s="109" t="s">
        <v>320</v>
      </c>
      <c r="R358" s="108">
        <v>1</v>
      </c>
      <c r="S358" s="111" t="s">
        <v>84</v>
      </c>
      <c r="T358" s="108">
        <v>1080203</v>
      </c>
      <c r="U358" s="108">
        <v>2890</v>
      </c>
      <c r="V358" s="108">
        <v>1937</v>
      </c>
      <c r="W358" s="108">
        <v>1</v>
      </c>
      <c r="X358" s="113">
        <v>2018</v>
      </c>
      <c r="Y358" s="113">
        <v>123</v>
      </c>
      <c r="Z358" s="113">
        <v>0</v>
      </c>
      <c r="AA358" s="114" t="s">
        <v>80</v>
      </c>
      <c r="AB358" s="108">
        <v>2048</v>
      </c>
      <c r="AC358" s="109" t="s">
        <v>697</v>
      </c>
      <c r="AD358" s="196" t="s">
        <v>868</v>
      </c>
      <c r="AE358" s="196" t="s">
        <v>697</v>
      </c>
      <c r="AF358" s="197">
        <f>AE358-AD358</f>
        <v>-29</v>
      </c>
      <c r="AG358" s="198">
        <f>IF(AI358="SI", 0,J358)</f>
        <v>45.269999999999996</v>
      </c>
      <c r="AH358" s="199">
        <f>AG358*AF358</f>
        <v>-1312.83</v>
      </c>
      <c r="AI358" s="200"/>
    </row>
    <row r="359" spans="1:35" ht="72" x14ac:dyDescent="0.25">
      <c r="A359" s="108">
        <v>2018</v>
      </c>
      <c r="B359" s="108">
        <v>1246</v>
      </c>
      <c r="C359" s="109" t="s">
        <v>697</v>
      </c>
      <c r="D359" s="194" t="s">
        <v>939</v>
      </c>
      <c r="E359" s="109" t="s">
        <v>864</v>
      </c>
      <c r="F359" s="201" t="s">
        <v>940</v>
      </c>
      <c r="G359" s="112">
        <v>88.52</v>
      </c>
      <c r="H359" s="112">
        <v>15.96</v>
      </c>
      <c r="I359" s="143" t="s">
        <v>79</v>
      </c>
      <c r="J359" s="112">
        <f>IF(I359="SI", G359-H359,G359)</f>
        <v>72.56</v>
      </c>
      <c r="K359" s="195" t="s">
        <v>317</v>
      </c>
      <c r="L359" s="108">
        <v>2018</v>
      </c>
      <c r="M359" s="108">
        <v>8527</v>
      </c>
      <c r="N359" s="109" t="s">
        <v>697</v>
      </c>
      <c r="O359" s="111" t="s">
        <v>319</v>
      </c>
      <c r="P359" s="109" t="s">
        <v>320</v>
      </c>
      <c r="Q359" s="109" t="s">
        <v>320</v>
      </c>
      <c r="R359" s="108">
        <v>1</v>
      </c>
      <c r="S359" s="111" t="s">
        <v>84</v>
      </c>
      <c r="T359" s="108">
        <v>1100503</v>
      </c>
      <c r="U359" s="108">
        <v>4210</v>
      </c>
      <c r="V359" s="108">
        <v>1656</v>
      </c>
      <c r="W359" s="108">
        <v>2</v>
      </c>
      <c r="X359" s="113">
        <v>2018</v>
      </c>
      <c r="Y359" s="113">
        <v>118</v>
      </c>
      <c r="Z359" s="113">
        <v>0</v>
      </c>
      <c r="AA359" s="114" t="s">
        <v>80</v>
      </c>
      <c r="AB359" s="108">
        <v>2049</v>
      </c>
      <c r="AC359" s="109" t="s">
        <v>697</v>
      </c>
      <c r="AD359" s="196" t="s">
        <v>868</v>
      </c>
      <c r="AE359" s="196" t="s">
        <v>697</v>
      </c>
      <c r="AF359" s="197">
        <f>AE359-AD359</f>
        <v>-29</v>
      </c>
      <c r="AG359" s="198">
        <f>IF(AI359="SI", 0,J359)</f>
        <v>72.56</v>
      </c>
      <c r="AH359" s="199">
        <f>AG359*AF359</f>
        <v>-2104.2400000000002</v>
      </c>
      <c r="AI359" s="200"/>
    </row>
    <row r="360" spans="1:35" ht="60" x14ac:dyDescent="0.25">
      <c r="A360" s="108">
        <v>2018</v>
      </c>
      <c r="B360" s="108">
        <v>1247</v>
      </c>
      <c r="C360" s="109" t="s">
        <v>697</v>
      </c>
      <c r="D360" s="194" t="s">
        <v>941</v>
      </c>
      <c r="E360" s="109" t="s">
        <v>864</v>
      </c>
      <c r="F360" s="201" t="s">
        <v>942</v>
      </c>
      <c r="G360" s="112">
        <v>64.61</v>
      </c>
      <c r="H360" s="112">
        <v>11.65</v>
      </c>
      <c r="I360" s="143" t="s">
        <v>79</v>
      </c>
      <c r="J360" s="112">
        <f>IF(I360="SI", G360-H360,G360)</f>
        <v>52.96</v>
      </c>
      <c r="K360" s="195" t="s">
        <v>317</v>
      </c>
      <c r="L360" s="108">
        <v>2018</v>
      </c>
      <c r="M360" s="108">
        <v>8532</v>
      </c>
      <c r="N360" s="109" t="s">
        <v>697</v>
      </c>
      <c r="O360" s="111" t="s">
        <v>319</v>
      </c>
      <c r="P360" s="109" t="s">
        <v>320</v>
      </c>
      <c r="Q360" s="109" t="s">
        <v>320</v>
      </c>
      <c r="R360" s="108">
        <v>1</v>
      </c>
      <c r="S360" s="111" t="s">
        <v>84</v>
      </c>
      <c r="T360" s="108">
        <v>1080203</v>
      </c>
      <c r="U360" s="108">
        <v>2890</v>
      </c>
      <c r="V360" s="108">
        <v>1937</v>
      </c>
      <c r="W360" s="108">
        <v>1</v>
      </c>
      <c r="X360" s="113">
        <v>2018</v>
      </c>
      <c r="Y360" s="113">
        <v>123</v>
      </c>
      <c r="Z360" s="113">
        <v>0</v>
      </c>
      <c r="AA360" s="114" t="s">
        <v>80</v>
      </c>
      <c r="AB360" s="108">
        <v>2050</v>
      </c>
      <c r="AC360" s="109" t="s">
        <v>697</v>
      </c>
      <c r="AD360" s="196" t="s">
        <v>868</v>
      </c>
      <c r="AE360" s="196" t="s">
        <v>697</v>
      </c>
      <c r="AF360" s="197">
        <f>AE360-AD360</f>
        <v>-29</v>
      </c>
      <c r="AG360" s="198">
        <f>IF(AI360="SI", 0,J360)</f>
        <v>52.96</v>
      </c>
      <c r="AH360" s="199">
        <f>AG360*AF360</f>
        <v>-1535.84</v>
      </c>
      <c r="AI360" s="200"/>
    </row>
    <row r="361" spans="1:35" ht="60" x14ac:dyDescent="0.25">
      <c r="A361" s="108">
        <v>2018</v>
      </c>
      <c r="B361" s="108">
        <v>1248</v>
      </c>
      <c r="C361" s="109" t="s">
        <v>697</v>
      </c>
      <c r="D361" s="194" t="s">
        <v>943</v>
      </c>
      <c r="E361" s="109" t="s">
        <v>864</v>
      </c>
      <c r="F361" s="201" t="s">
        <v>944</v>
      </c>
      <c r="G361" s="112">
        <v>28.28</v>
      </c>
      <c r="H361" s="112">
        <v>5.0999999999999996</v>
      </c>
      <c r="I361" s="143" t="s">
        <v>79</v>
      </c>
      <c r="J361" s="112">
        <f>IF(I361="SI", G361-H361,G361)</f>
        <v>23.18</v>
      </c>
      <c r="K361" s="195" t="s">
        <v>317</v>
      </c>
      <c r="L361" s="108">
        <v>2018</v>
      </c>
      <c r="M361" s="108">
        <v>8548</v>
      </c>
      <c r="N361" s="109" t="s">
        <v>697</v>
      </c>
      <c r="O361" s="111" t="s">
        <v>319</v>
      </c>
      <c r="P361" s="109" t="s">
        <v>320</v>
      </c>
      <c r="Q361" s="109" t="s">
        <v>320</v>
      </c>
      <c r="R361" s="108">
        <v>1</v>
      </c>
      <c r="S361" s="111" t="s">
        <v>84</v>
      </c>
      <c r="T361" s="108">
        <v>1080203</v>
      </c>
      <c r="U361" s="108">
        <v>2890</v>
      </c>
      <c r="V361" s="108">
        <v>1937</v>
      </c>
      <c r="W361" s="108">
        <v>1</v>
      </c>
      <c r="X361" s="113">
        <v>2018</v>
      </c>
      <c r="Y361" s="113">
        <v>123</v>
      </c>
      <c r="Z361" s="113">
        <v>0</v>
      </c>
      <c r="AA361" s="114" t="s">
        <v>80</v>
      </c>
      <c r="AB361" s="108">
        <v>2051</v>
      </c>
      <c r="AC361" s="109" t="s">
        <v>697</v>
      </c>
      <c r="AD361" s="196" t="s">
        <v>868</v>
      </c>
      <c r="AE361" s="196" t="s">
        <v>697</v>
      </c>
      <c r="AF361" s="197">
        <f>AE361-AD361</f>
        <v>-29</v>
      </c>
      <c r="AG361" s="198">
        <f>IF(AI361="SI", 0,J361)</f>
        <v>23.18</v>
      </c>
      <c r="AH361" s="199">
        <f>AG361*AF361</f>
        <v>-672.22</v>
      </c>
      <c r="AI361" s="200"/>
    </row>
    <row r="362" spans="1:35" ht="60" x14ac:dyDescent="0.25">
      <c r="A362" s="108">
        <v>2018</v>
      </c>
      <c r="B362" s="108">
        <v>1249</v>
      </c>
      <c r="C362" s="109" t="s">
        <v>697</v>
      </c>
      <c r="D362" s="194" t="s">
        <v>945</v>
      </c>
      <c r="E362" s="109" t="s">
        <v>864</v>
      </c>
      <c r="F362" s="201" t="s">
        <v>946</v>
      </c>
      <c r="G362" s="112">
        <v>177.58</v>
      </c>
      <c r="H362" s="112">
        <v>32.020000000000003</v>
      </c>
      <c r="I362" s="143" t="s">
        <v>79</v>
      </c>
      <c r="J362" s="112">
        <f>IF(I362="SI", G362-H362,G362)</f>
        <v>145.56</v>
      </c>
      <c r="K362" s="195" t="s">
        <v>317</v>
      </c>
      <c r="L362" s="108">
        <v>2018</v>
      </c>
      <c r="M362" s="108">
        <v>8512</v>
      </c>
      <c r="N362" s="109" t="s">
        <v>697</v>
      </c>
      <c r="O362" s="111" t="s">
        <v>319</v>
      </c>
      <c r="P362" s="109" t="s">
        <v>320</v>
      </c>
      <c r="Q362" s="109" t="s">
        <v>320</v>
      </c>
      <c r="R362" s="108">
        <v>1</v>
      </c>
      <c r="S362" s="111" t="s">
        <v>84</v>
      </c>
      <c r="T362" s="108">
        <v>1080203</v>
      </c>
      <c r="U362" s="108">
        <v>2890</v>
      </c>
      <c r="V362" s="108">
        <v>1937</v>
      </c>
      <c r="W362" s="108">
        <v>1</v>
      </c>
      <c r="X362" s="113">
        <v>2018</v>
      </c>
      <c r="Y362" s="113">
        <v>123</v>
      </c>
      <c r="Z362" s="113">
        <v>0</v>
      </c>
      <c r="AA362" s="114" t="s">
        <v>80</v>
      </c>
      <c r="AB362" s="108">
        <v>2052</v>
      </c>
      <c r="AC362" s="109" t="s">
        <v>697</v>
      </c>
      <c r="AD362" s="196" t="s">
        <v>868</v>
      </c>
      <c r="AE362" s="196" t="s">
        <v>697</v>
      </c>
      <c r="AF362" s="197">
        <f>AE362-AD362</f>
        <v>-29</v>
      </c>
      <c r="AG362" s="198">
        <f>IF(AI362="SI", 0,J362)</f>
        <v>145.56</v>
      </c>
      <c r="AH362" s="199">
        <f>AG362*AF362</f>
        <v>-4221.24</v>
      </c>
      <c r="AI362" s="200"/>
    </row>
    <row r="363" spans="1:35" ht="60" x14ac:dyDescent="0.25">
      <c r="A363" s="108">
        <v>2018</v>
      </c>
      <c r="B363" s="108">
        <v>1250</v>
      </c>
      <c r="C363" s="109" t="s">
        <v>697</v>
      </c>
      <c r="D363" s="194" t="s">
        <v>947</v>
      </c>
      <c r="E363" s="109" t="s">
        <v>864</v>
      </c>
      <c r="F363" s="201" t="s">
        <v>948</v>
      </c>
      <c r="G363" s="112">
        <v>31.07</v>
      </c>
      <c r="H363" s="112">
        <v>5.6</v>
      </c>
      <c r="I363" s="143" t="s">
        <v>79</v>
      </c>
      <c r="J363" s="112">
        <f>IF(I363="SI", G363-H363,G363)</f>
        <v>25.47</v>
      </c>
      <c r="K363" s="195" t="s">
        <v>317</v>
      </c>
      <c r="L363" s="108">
        <v>2018</v>
      </c>
      <c r="M363" s="108">
        <v>8520</v>
      </c>
      <c r="N363" s="109" t="s">
        <v>697</v>
      </c>
      <c r="O363" s="111" t="s">
        <v>319</v>
      </c>
      <c r="P363" s="109" t="s">
        <v>320</v>
      </c>
      <c r="Q363" s="109" t="s">
        <v>320</v>
      </c>
      <c r="R363" s="108">
        <v>1</v>
      </c>
      <c r="S363" s="111" t="s">
        <v>84</v>
      </c>
      <c r="T363" s="108">
        <v>1010503</v>
      </c>
      <c r="U363" s="108">
        <v>470</v>
      </c>
      <c r="V363" s="108">
        <v>1156</v>
      </c>
      <c r="W363" s="108">
        <v>1</v>
      </c>
      <c r="X363" s="113">
        <v>2018</v>
      </c>
      <c r="Y363" s="113">
        <v>115</v>
      </c>
      <c r="Z363" s="113">
        <v>0</v>
      </c>
      <c r="AA363" s="114" t="s">
        <v>80</v>
      </c>
      <c r="AB363" s="108">
        <v>2053</v>
      </c>
      <c r="AC363" s="109" t="s">
        <v>697</v>
      </c>
      <c r="AD363" s="196" t="s">
        <v>868</v>
      </c>
      <c r="AE363" s="196" t="s">
        <v>697</v>
      </c>
      <c r="AF363" s="197">
        <f>AE363-AD363</f>
        <v>-29</v>
      </c>
      <c r="AG363" s="198">
        <f>IF(AI363="SI", 0,J363)</f>
        <v>25.47</v>
      </c>
      <c r="AH363" s="199">
        <f>AG363*AF363</f>
        <v>-738.63</v>
      </c>
      <c r="AI363" s="200"/>
    </row>
    <row r="364" spans="1:35" ht="60" x14ac:dyDescent="0.25">
      <c r="A364" s="108">
        <v>2018</v>
      </c>
      <c r="B364" s="108">
        <v>1251</v>
      </c>
      <c r="C364" s="109" t="s">
        <v>697</v>
      </c>
      <c r="D364" s="194" t="s">
        <v>949</v>
      </c>
      <c r="E364" s="109" t="s">
        <v>864</v>
      </c>
      <c r="F364" s="201" t="s">
        <v>950</v>
      </c>
      <c r="G364" s="112">
        <v>42.38</v>
      </c>
      <c r="H364" s="112">
        <v>7.64</v>
      </c>
      <c r="I364" s="143" t="s">
        <v>79</v>
      </c>
      <c r="J364" s="112">
        <f>IF(I364="SI", G364-H364,G364)</f>
        <v>34.74</v>
      </c>
      <c r="K364" s="195" t="s">
        <v>317</v>
      </c>
      <c r="L364" s="108">
        <v>2018</v>
      </c>
      <c r="M364" s="108">
        <v>8514</v>
      </c>
      <c r="N364" s="109" t="s">
        <v>697</v>
      </c>
      <c r="O364" s="111" t="s">
        <v>319</v>
      </c>
      <c r="P364" s="109" t="s">
        <v>320</v>
      </c>
      <c r="Q364" s="109" t="s">
        <v>320</v>
      </c>
      <c r="R364" s="108">
        <v>1</v>
      </c>
      <c r="S364" s="111" t="s">
        <v>84</v>
      </c>
      <c r="T364" s="108">
        <v>1080203</v>
      </c>
      <c r="U364" s="108">
        <v>2890</v>
      </c>
      <c r="V364" s="108">
        <v>1937</v>
      </c>
      <c r="W364" s="108">
        <v>1</v>
      </c>
      <c r="X364" s="113">
        <v>2018</v>
      </c>
      <c r="Y364" s="113">
        <v>123</v>
      </c>
      <c r="Z364" s="113">
        <v>0</v>
      </c>
      <c r="AA364" s="114" t="s">
        <v>80</v>
      </c>
      <c r="AB364" s="108">
        <v>2054</v>
      </c>
      <c r="AC364" s="109" t="s">
        <v>697</v>
      </c>
      <c r="AD364" s="196" t="s">
        <v>868</v>
      </c>
      <c r="AE364" s="196" t="s">
        <v>697</v>
      </c>
      <c r="AF364" s="197">
        <f>AE364-AD364</f>
        <v>-29</v>
      </c>
      <c r="AG364" s="198">
        <f>IF(AI364="SI", 0,J364)</f>
        <v>34.74</v>
      </c>
      <c r="AH364" s="199">
        <f>AG364*AF364</f>
        <v>-1007.46</v>
      </c>
      <c r="AI364" s="200"/>
    </row>
    <row r="365" spans="1:35" ht="60" x14ac:dyDescent="0.25">
      <c r="A365" s="108">
        <v>2018</v>
      </c>
      <c r="B365" s="108">
        <v>1252</v>
      </c>
      <c r="C365" s="109" t="s">
        <v>697</v>
      </c>
      <c r="D365" s="194" t="s">
        <v>951</v>
      </c>
      <c r="E365" s="109" t="s">
        <v>864</v>
      </c>
      <c r="F365" s="201" t="s">
        <v>952</v>
      </c>
      <c r="G365" s="112">
        <v>47.38</v>
      </c>
      <c r="H365" s="112">
        <v>8.5399999999999991</v>
      </c>
      <c r="I365" s="143" t="s">
        <v>79</v>
      </c>
      <c r="J365" s="112">
        <f>IF(I365="SI", G365-H365,G365)</f>
        <v>38.840000000000003</v>
      </c>
      <c r="K365" s="195" t="s">
        <v>317</v>
      </c>
      <c r="L365" s="108">
        <v>2018</v>
      </c>
      <c r="M365" s="108">
        <v>8534</v>
      </c>
      <c r="N365" s="109" t="s">
        <v>697</v>
      </c>
      <c r="O365" s="111" t="s">
        <v>319</v>
      </c>
      <c r="P365" s="109" t="s">
        <v>320</v>
      </c>
      <c r="Q365" s="109" t="s">
        <v>320</v>
      </c>
      <c r="R365" s="108">
        <v>1</v>
      </c>
      <c r="S365" s="111" t="s">
        <v>84</v>
      </c>
      <c r="T365" s="108">
        <v>1080203</v>
      </c>
      <c r="U365" s="108">
        <v>2890</v>
      </c>
      <c r="V365" s="108">
        <v>1937</v>
      </c>
      <c r="W365" s="108">
        <v>1</v>
      </c>
      <c r="X365" s="113">
        <v>2018</v>
      </c>
      <c r="Y365" s="113">
        <v>123</v>
      </c>
      <c r="Z365" s="113">
        <v>0</v>
      </c>
      <c r="AA365" s="114" t="s">
        <v>80</v>
      </c>
      <c r="AB365" s="108">
        <v>2055</v>
      </c>
      <c r="AC365" s="109" t="s">
        <v>697</v>
      </c>
      <c r="AD365" s="196" t="s">
        <v>868</v>
      </c>
      <c r="AE365" s="196" t="s">
        <v>697</v>
      </c>
      <c r="AF365" s="197">
        <f>AE365-AD365</f>
        <v>-29</v>
      </c>
      <c r="AG365" s="198">
        <f>IF(AI365="SI", 0,J365)</f>
        <v>38.840000000000003</v>
      </c>
      <c r="AH365" s="199">
        <f>AG365*AF365</f>
        <v>-1126.3600000000001</v>
      </c>
      <c r="AI365" s="200"/>
    </row>
    <row r="366" spans="1:35" ht="84" x14ac:dyDescent="0.25">
      <c r="A366" s="108">
        <v>2018</v>
      </c>
      <c r="B366" s="108">
        <v>1253</v>
      </c>
      <c r="C366" s="109" t="s">
        <v>697</v>
      </c>
      <c r="D366" s="194" t="s">
        <v>953</v>
      </c>
      <c r="E366" s="109" t="s">
        <v>864</v>
      </c>
      <c r="F366" s="201" t="s">
        <v>954</v>
      </c>
      <c r="G366" s="112">
        <v>126.62</v>
      </c>
      <c r="H366" s="112">
        <v>22.83</v>
      </c>
      <c r="I366" s="143" t="s">
        <v>79</v>
      </c>
      <c r="J366" s="112">
        <f>IF(I366="SI", G366-H366,G366)</f>
        <v>103.79</v>
      </c>
      <c r="K366" s="195" t="s">
        <v>317</v>
      </c>
      <c r="L366" s="108">
        <v>2018</v>
      </c>
      <c r="M366" s="108">
        <v>8515</v>
      </c>
      <c r="N366" s="109" t="s">
        <v>697</v>
      </c>
      <c r="O366" s="111" t="s">
        <v>319</v>
      </c>
      <c r="P366" s="109" t="s">
        <v>320</v>
      </c>
      <c r="Q366" s="109" t="s">
        <v>320</v>
      </c>
      <c r="R366" s="108">
        <v>1</v>
      </c>
      <c r="S366" s="111" t="s">
        <v>84</v>
      </c>
      <c r="T366" s="108">
        <v>1080203</v>
      </c>
      <c r="U366" s="108">
        <v>2890</v>
      </c>
      <c r="V366" s="108">
        <v>1937</v>
      </c>
      <c r="W366" s="108">
        <v>1</v>
      </c>
      <c r="X366" s="113">
        <v>2018</v>
      </c>
      <c r="Y366" s="113">
        <v>123</v>
      </c>
      <c r="Z366" s="113">
        <v>0</v>
      </c>
      <c r="AA366" s="114" t="s">
        <v>80</v>
      </c>
      <c r="AB366" s="108">
        <v>2056</v>
      </c>
      <c r="AC366" s="109" t="s">
        <v>697</v>
      </c>
      <c r="AD366" s="196" t="s">
        <v>868</v>
      </c>
      <c r="AE366" s="196" t="s">
        <v>697</v>
      </c>
      <c r="AF366" s="197">
        <f>AE366-AD366</f>
        <v>-29</v>
      </c>
      <c r="AG366" s="198">
        <f>IF(AI366="SI", 0,J366)</f>
        <v>103.79</v>
      </c>
      <c r="AH366" s="199">
        <f>AG366*AF366</f>
        <v>-3009.9100000000003</v>
      </c>
      <c r="AI366" s="200"/>
    </row>
    <row r="367" spans="1:35" ht="36" x14ac:dyDescent="0.25">
      <c r="A367" s="108">
        <v>2018</v>
      </c>
      <c r="B367" s="108">
        <v>1254</v>
      </c>
      <c r="C367" s="109" t="s">
        <v>697</v>
      </c>
      <c r="D367" s="194" t="s">
        <v>955</v>
      </c>
      <c r="E367" s="109" t="s">
        <v>114</v>
      </c>
      <c r="F367" s="201" t="s">
        <v>225</v>
      </c>
      <c r="G367" s="112">
        <v>724.45</v>
      </c>
      <c r="H367" s="112">
        <v>130.63999999999999</v>
      </c>
      <c r="I367" s="143" t="s">
        <v>79</v>
      </c>
      <c r="J367" s="112">
        <f>IF(I367="SI", G367-H367,G367)</f>
        <v>593.81000000000006</v>
      </c>
      <c r="K367" s="195" t="s">
        <v>226</v>
      </c>
      <c r="L367" s="108">
        <v>2018</v>
      </c>
      <c r="M367" s="108">
        <v>8317</v>
      </c>
      <c r="N367" s="109" t="s">
        <v>956</v>
      </c>
      <c r="O367" s="111" t="s">
        <v>227</v>
      </c>
      <c r="P367" s="109" t="s">
        <v>228</v>
      </c>
      <c r="Q367" s="109" t="s">
        <v>229</v>
      </c>
      <c r="R367" s="108">
        <v>1</v>
      </c>
      <c r="S367" s="111" t="s">
        <v>84</v>
      </c>
      <c r="T367" s="108">
        <v>1080203</v>
      </c>
      <c r="U367" s="108">
        <v>2890</v>
      </c>
      <c r="V367" s="108">
        <v>1935</v>
      </c>
      <c r="W367" s="108">
        <v>2</v>
      </c>
      <c r="X367" s="113">
        <v>2018</v>
      </c>
      <c r="Y367" s="113">
        <v>130</v>
      </c>
      <c r="Z367" s="113">
        <v>0</v>
      </c>
      <c r="AA367" s="114" t="s">
        <v>80</v>
      </c>
      <c r="AB367" s="108">
        <v>2057</v>
      </c>
      <c r="AC367" s="109" t="s">
        <v>697</v>
      </c>
      <c r="AD367" s="196" t="s">
        <v>957</v>
      </c>
      <c r="AE367" s="196" t="s">
        <v>697</v>
      </c>
      <c r="AF367" s="197">
        <f>AE367-AD367</f>
        <v>-40</v>
      </c>
      <c r="AG367" s="198">
        <f>IF(AI367="SI", 0,J367)</f>
        <v>593.81000000000006</v>
      </c>
      <c r="AH367" s="199">
        <f>AG367*AF367</f>
        <v>-23752.400000000001</v>
      </c>
      <c r="AI367" s="200"/>
    </row>
    <row r="368" spans="1:35" ht="36" x14ac:dyDescent="0.25">
      <c r="A368" s="108">
        <v>2018</v>
      </c>
      <c r="B368" s="108">
        <v>1255</v>
      </c>
      <c r="C368" s="109" t="s">
        <v>697</v>
      </c>
      <c r="D368" s="194" t="s">
        <v>958</v>
      </c>
      <c r="E368" s="109" t="s">
        <v>114</v>
      </c>
      <c r="F368" s="201" t="s">
        <v>225</v>
      </c>
      <c r="G368" s="112">
        <v>2340.16</v>
      </c>
      <c r="H368" s="112">
        <v>422</v>
      </c>
      <c r="I368" s="143" t="s">
        <v>79</v>
      </c>
      <c r="J368" s="112">
        <f>IF(I368="SI", G368-H368,G368)</f>
        <v>1918.1599999999999</v>
      </c>
      <c r="K368" s="195" t="s">
        <v>226</v>
      </c>
      <c r="L368" s="108">
        <v>2018</v>
      </c>
      <c r="M368" s="108">
        <v>8316</v>
      </c>
      <c r="N368" s="109" t="s">
        <v>956</v>
      </c>
      <c r="O368" s="111" t="s">
        <v>227</v>
      </c>
      <c r="P368" s="109" t="s">
        <v>228</v>
      </c>
      <c r="Q368" s="109" t="s">
        <v>229</v>
      </c>
      <c r="R368" s="108">
        <v>1</v>
      </c>
      <c r="S368" s="111" t="s">
        <v>84</v>
      </c>
      <c r="T368" s="108">
        <v>1080203</v>
      </c>
      <c r="U368" s="108">
        <v>2890</v>
      </c>
      <c r="V368" s="108">
        <v>1935</v>
      </c>
      <c r="W368" s="108">
        <v>2</v>
      </c>
      <c r="X368" s="113">
        <v>2018</v>
      </c>
      <c r="Y368" s="113">
        <v>130</v>
      </c>
      <c r="Z368" s="113">
        <v>0</v>
      </c>
      <c r="AA368" s="114" t="s">
        <v>80</v>
      </c>
      <c r="AB368" s="108">
        <v>2058</v>
      </c>
      <c r="AC368" s="109" t="s">
        <v>697</v>
      </c>
      <c r="AD368" s="196" t="s">
        <v>957</v>
      </c>
      <c r="AE368" s="196" t="s">
        <v>697</v>
      </c>
      <c r="AF368" s="197">
        <f>AE368-AD368</f>
        <v>-40</v>
      </c>
      <c r="AG368" s="198">
        <f>IF(AI368="SI", 0,J368)</f>
        <v>1918.1599999999999</v>
      </c>
      <c r="AH368" s="199">
        <f>AG368*AF368</f>
        <v>-76726.399999999994</v>
      </c>
      <c r="AI368" s="200"/>
    </row>
    <row r="369" spans="1:35" ht="24" x14ac:dyDescent="0.25">
      <c r="A369" s="108">
        <v>2018</v>
      </c>
      <c r="B369" s="108">
        <v>1256</v>
      </c>
      <c r="C369" s="109" t="s">
        <v>697</v>
      </c>
      <c r="D369" s="194" t="s">
        <v>959</v>
      </c>
      <c r="E369" s="109" t="s">
        <v>108</v>
      </c>
      <c r="F369" s="201" t="s">
        <v>960</v>
      </c>
      <c r="G369" s="112">
        <v>2100</v>
      </c>
      <c r="H369" s="112">
        <v>462</v>
      </c>
      <c r="I369" s="143" t="s">
        <v>79</v>
      </c>
      <c r="J369" s="112">
        <f>IF(I369="SI", G369-H369,G369)</f>
        <v>1638</v>
      </c>
      <c r="K369" s="195" t="s">
        <v>234</v>
      </c>
      <c r="L369" s="108">
        <v>2018</v>
      </c>
      <c r="M369" s="108">
        <v>8254</v>
      </c>
      <c r="N369" s="109" t="s">
        <v>287</v>
      </c>
      <c r="O369" s="111" t="s">
        <v>235</v>
      </c>
      <c r="P369" s="109" t="s">
        <v>236</v>
      </c>
      <c r="Q369" s="109" t="s">
        <v>236</v>
      </c>
      <c r="R369" s="108">
        <v>1</v>
      </c>
      <c r="S369" s="111" t="s">
        <v>84</v>
      </c>
      <c r="T369" s="108">
        <v>1060203</v>
      </c>
      <c r="U369" s="108">
        <v>2340</v>
      </c>
      <c r="V369" s="108">
        <v>1456</v>
      </c>
      <c r="W369" s="108">
        <v>4</v>
      </c>
      <c r="X369" s="113">
        <v>2018</v>
      </c>
      <c r="Y369" s="113">
        <v>353</v>
      </c>
      <c r="Z369" s="113">
        <v>0</v>
      </c>
      <c r="AA369" s="114" t="s">
        <v>80</v>
      </c>
      <c r="AB369" s="108">
        <v>2059</v>
      </c>
      <c r="AC369" s="109" t="s">
        <v>697</v>
      </c>
      <c r="AD369" s="196" t="s">
        <v>114</v>
      </c>
      <c r="AE369" s="196" t="s">
        <v>697</v>
      </c>
      <c r="AF369" s="197">
        <f>AE369-AD369</f>
        <v>10</v>
      </c>
      <c r="AG369" s="198">
        <f>IF(AI369="SI", 0,J369)</f>
        <v>1638</v>
      </c>
      <c r="AH369" s="199">
        <f>AG369*AF369</f>
        <v>16380</v>
      </c>
      <c r="AI369" s="200"/>
    </row>
    <row r="370" spans="1:35" x14ac:dyDescent="0.25">
      <c r="A370" s="108">
        <v>2018</v>
      </c>
      <c r="B370" s="108">
        <v>1257</v>
      </c>
      <c r="C370" s="109" t="s">
        <v>697</v>
      </c>
      <c r="D370" s="194" t="s">
        <v>961</v>
      </c>
      <c r="E370" s="109" t="s">
        <v>864</v>
      </c>
      <c r="F370" s="201" t="s">
        <v>962</v>
      </c>
      <c r="G370" s="112">
        <v>1180.45</v>
      </c>
      <c r="H370" s="112">
        <v>191.75</v>
      </c>
      <c r="I370" s="143" t="s">
        <v>79</v>
      </c>
      <c r="J370" s="112">
        <f>IF(I370="SI", G370-H370,G370)</f>
        <v>988.7</v>
      </c>
      <c r="K370" s="195" t="s">
        <v>301</v>
      </c>
      <c r="L370" s="108">
        <v>2018</v>
      </c>
      <c r="M370" s="108">
        <v>8480</v>
      </c>
      <c r="N370" s="109" t="s">
        <v>663</v>
      </c>
      <c r="O370" s="111" t="s">
        <v>302</v>
      </c>
      <c r="P370" s="109" t="s">
        <v>303</v>
      </c>
      <c r="Q370" s="109" t="s">
        <v>80</v>
      </c>
      <c r="R370" s="108">
        <v>5</v>
      </c>
      <c r="S370" s="111" t="s">
        <v>304</v>
      </c>
      <c r="T370" s="108">
        <v>1010803</v>
      </c>
      <c r="U370" s="108">
        <v>800</v>
      </c>
      <c r="V370" s="108">
        <v>1045</v>
      </c>
      <c r="W370" s="108">
        <v>1</v>
      </c>
      <c r="X370" s="113">
        <v>2018</v>
      </c>
      <c r="Y370" s="113">
        <v>81</v>
      </c>
      <c r="Z370" s="113">
        <v>0</v>
      </c>
      <c r="AA370" s="114" t="s">
        <v>80</v>
      </c>
      <c r="AB370" s="108">
        <v>2060</v>
      </c>
      <c r="AC370" s="109" t="s">
        <v>697</v>
      </c>
      <c r="AD370" s="196" t="s">
        <v>963</v>
      </c>
      <c r="AE370" s="196" t="s">
        <v>697</v>
      </c>
      <c r="AF370" s="197">
        <f>AE370-AD370</f>
        <v>-16</v>
      </c>
      <c r="AG370" s="198">
        <f>IF(AI370="SI", 0,J370)</f>
        <v>988.7</v>
      </c>
      <c r="AH370" s="199">
        <f>AG370*AF370</f>
        <v>-15819.2</v>
      </c>
      <c r="AI370" s="200"/>
    </row>
    <row r="371" spans="1:35" ht="36" x14ac:dyDescent="0.25">
      <c r="A371" s="108">
        <v>2018</v>
      </c>
      <c r="B371" s="108">
        <v>1258</v>
      </c>
      <c r="C371" s="109" t="s">
        <v>964</v>
      </c>
      <c r="D371" s="194" t="s">
        <v>965</v>
      </c>
      <c r="E371" s="109" t="s">
        <v>287</v>
      </c>
      <c r="F371" s="201" t="s">
        <v>966</v>
      </c>
      <c r="G371" s="112">
        <v>3169.56</v>
      </c>
      <c r="H371" s="112">
        <v>571.55999999999995</v>
      </c>
      <c r="I371" s="143" t="s">
        <v>79</v>
      </c>
      <c r="J371" s="112">
        <f>IF(I371="SI", G371-H371,G371)</f>
        <v>2598</v>
      </c>
      <c r="K371" s="195" t="s">
        <v>80</v>
      </c>
      <c r="L371" s="108">
        <v>2018</v>
      </c>
      <c r="M371" s="108">
        <v>8261</v>
      </c>
      <c r="N371" s="109" t="s">
        <v>287</v>
      </c>
      <c r="O371" s="111" t="s">
        <v>967</v>
      </c>
      <c r="P371" s="109" t="s">
        <v>968</v>
      </c>
      <c r="Q371" s="109" t="s">
        <v>80</v>
      </c>
      <c r="R371" s="108">
        <v>4</v>
      </c>
      <c r="S371" s="111" t="s">
        <v>206</v>
      </c>
      <c r="T371" s="108">
        <v>1090503</v>
      </c>
      <c r="U371" s="108">
        <v>3550</v>
      </c>
      <c r="V371" s="108">
        <v>1741</v>
      </c>
      <c r="W371" s="108">
        <v>1</v>
      </c>
      <c r="X371" s="113">
        <v>2018</v>
      </c>
      <c r="Y371" s="113">
        <v>331</v>
      </c>
      <c r="Z371" s="113">
        <v>0</v>
      </c>
      <c r="AA371" s="114" t="s">
        <v>964</v>
      </c>
      <c r="AB371" s="108">
        <v>2065</v>
      </c>
      <c r="AC371" s="109" t="s">
        <v>964</v>
      </c>
      <c r="AD371" s="196" t="s">
        <v>575</v>
      </c>
      <c r="AE371" s="196" t="s">
        <v>964</v>
      </c>
      <c r="AF371" s="197">
        <f>AE371-AD371</f>
        <v>-19</v>
      </c>
      <c r="AG371" s="198">
        <f>IF(AI371="SI", 0,J371)</f>
        <v>2598</v>
      </c>
      <c r="AH371" s="199">
        <f>AG371*AF371</f>
        <v>-49362</v>
      </c>
      <c r="AI371" s="200"/>
    </row>
    <row r="372" spans="1:35" ht="60" x14ac:dyDescent="0.25">
      <c r="A372" s="108">
        <v>2018</v>
      </c>
      <c r="B372" s="108">
        <v>1259</v>
      </c>
      <c r="C372" s="109" t="s">
        <v>964</v>
      </c>
      <c r="D372" s="194" t="s">
        <v>969</v>
      </c>
      <c r="E372" s="109" t="s">
        <v>663</v>
      </c>
      <c r="F372" s="201" t="s">
        <v>970</v>
      </c>
      <c r="G372" s="112">
        <v>3660</v>
      </c>
      <c r="H372" s="112">
        <v>660</v>
      </c>
      <c r="I372" s="143" t="s">
        <v>79</v>
      </c>
      <c r="J372" s="112">
        <f>IF(I372="SI", G372-H372,G372)</f>
        <v>3000</v>
      </c>
      <c r="K372" s="195" t="s">
        <v>80</v>
      </c>
      <c r="L372" s="108">
        <v>2018</v>
      </c>
      <c r="M372" s="108">
        <v>8601</v>
      </c>
      <c r="N372" s="109" t="s">
        <v>964</v>
      </c>
      <c r="O372" s="111" t="s">
        <v>971</v>
      </c>
      <c r="P372" s="109" t="s">
        <v>972</v>
      </c>
      <c r="Q372" s="109" t="s">
        <v>973</v>
      </c>
      <c r="R372" s="108">
        <v>4</v>
      </c>
      <c r="S372" s="111" t="s">
        <v>206</v>
      </c>
      <c r="T372" s="108">
        <v>1010803</v>
      </c>
      <c r="U372" s="108">
        <v>800</v>
      </c>
      <c r="V372" s="108">
        <v>1085</v>
      </c>
      <c r="W372" s="108">
        <v>2</v>
      </c>
      <c r="X372" s="113">
        <v>2018</v>
      </c>
      <c r="Y372" s="113">
        <v>332</v>
      </c>
      <c r="Z372" s="113">
        <v>0</v>
      </c>
      <c r="AA372" s="114" t="s">
        <v>964</v>
      </c>
      <c r="AB372" s="108">
        <v>2063</v>
      </c>
      <c r="AC372" s="109" t="s">
        <v>964</v>
      </c>
      <c r="AD372" s="196" t="s">
        <v>974</v>
      </c>
      <c r="AE372" s="196" t="s">
        <v>964</v>
      </c>
      <c r="AF372" s="197">
        <f>AE372-AD372</f>
        <v>-30</v>
      </c>
      <c r="AG372" s="198">
        <f>IF(AI372="SI", 0,J372)</f>
        <v>3000</v>
      </c>
      <c r="AH372" s="199">
        <f>AG372*AF372</f>
        <v>-90000</v>
      </c>
      <c r="AI372" s="200"/>
    </row>
    <row r="373" spans="1:35" ht="24" x14ac:dyDescent="0.25">
      <c r="A373" s="108">
        <v>2018</v>
      </c>
      <c r="B373" s="108">
        <v>1260</v>
      </c>
      <c r="C373" s="109" t="s">
        <v>964</v>
      </c>
      <c r="D373" s="194" t="s">
        <v>975</v>
      </c>
      <c r="E373" s="109" t="s">
        <v>114</v>
      </c>
      <c r="F373" s="201" t="s">
        <v>202</v>
      </c>
      <c r="G373" s="112">
        <v>17.5</v>
      </c>
      <c r="H373" s="112">
        <v>0</v>
      </c>
      <c r="I373" s="143" t="s">
        <v>79</v>
      </c>
      <c r="J373" s="112">
        <f>IF(I373="SI", G373-H373,G373)</f>
        <v>17.5</v>
      </c>
      <c r="K373" s="195" t="s">
        <v>203</v>
      </c>
      <c r="L373" s="108">
        <v>2018</v>
      </c>
      <c r="M373" s="108">
        <v>8324</v>
      </c>
      <c r="N373" s="109" t="s">
        <v>956</v>
      </c>
      <c r="O373" s="111" t="s">
        <v>204</v>
      </c>
      <c r="P373" s="109" t="s">
        <v>205</v>
      </c>
      <c r="Q373" s="109" t="s">
        <v>205</v>
      </c>
      <c r="R373" s="108">
        <v>4</v>
      </c>
      <c r="S373" s="111" t="s">
        <v>206</v>
      </c>
      <c r="T373" s="108">
        <v>1050102</v>
      </c>
      <c r="U373" s="108">
        <v>2000</v>
      </c>
      <c r="V373" s="108">
        <v>1476</v>
      </c>
      <c r="W373" s="108">
        <v>1</v>
      </c>
      <c r="X373" s="113">
        <v>2018</v>
      </c>
      <c r="Y373" s="113">
        <v>195</v>
      </c>
      <c r="Z373" s="113">
        <v>0</v>
      </c>
      <c r="AA373" s="114" t="s">
        <v>964</v>
      </c>
      <c r="AB373" s="108">
        <v>2066</v>
      </c>
      <c r="AC373" s="109" t="s">
        <v>964</v>
      </c>
      <c r="AD373" s="196" t="s">
        <v>976</v>
      </c>
      <c r="AE373" s="196" t="s">
        <v>964</v>
      </c>
      <c r="AF373" s="197">
        <f>AE373-AD373</f>
        <v>-25</v>
      </c>
      <c r="AG373" s="198">
        <f>IF(AI373="SI", 0,J373)</f>
        <v>17.5</v>
      </c>
      <c r="AH373" s="199">
        <f>AG373*AF373</f>
        <v>-437.5</v>
      </c>
      <c r="AI373" s="200"/>
    </row>
    <row r="374" spans="1:35" ht="60" x14ac:dyDescent="0.25">
      <c r="A374" s="108">
        <v>2018</v>
      </c>
      <c r="B374" s="108">
        <v>1261</v>
      </c>
      <c r="C374" s="109" t="s">
        <v>964</v>
      </c>
      <c r="D374" s="194" t="s">
        <v>977</v>
      </c>
      <c r="E374" s="109" t="s">
        <v>114</v>
      </c>
      <c r="F374" s="201" t="s">
        <v>978</v>
      </c>
      <c r="G374" s="112">
        <v>737.76</v>
      </c>
      <c r="H374" s="112">
        <v>0</v>
      </c>
      <c r="I374" s="143" t="s">
        <v>79</v>
      </c>
      <c r="J374" s="112">
        <f>IF(I374="SI", G374-H374,G374)</f>
        <v>737.76</v>
      </c>
      <c r="K374" s="195" t="s">
        <v>431</v>
      </c>
      <c r="L374" s="108">
        <v>2018</v>
      </c>
      <c r="M374" s="108">
        <v>8313</v>
      </c>
      <c r="N374" s="109" t="s">
        <v>956</v>
      </c>
      <c r="O374" s="111" t="s">
        <v>437</v>
      </c>
      <c r="P374" s="109" t="s">
        <v>438</v>
      </c>
      <c r="Q374" s="109" t="s">
        <v>439</v>
      </c>
      <c r="R374" s="108">
        <v>4</v>
      </c>
      <c r="S374" s="111" t="s">
        <v>206</v>
      </c>
      <c r="T374" s="108">
        <v>1010803</v>
      </c>
      <c r="U374" s="108">
        <v>800</v>
      </c>
      <c r="V374" s="108">
        <v>1043</v>
      </c>
      <c r="W374" s="108">
        <v>5</v>
      </c>
      <c r="X374" s="113">
        <v>2018</v>
      </c>
      <c r="Y374" s="113">
        <v>78</v>
      </c>
      <c r="Z374" s="113">
        <v>0</v>
      </c>
      <c r="AA374" s="114" t="s">
        <v>964</v>
      </c>
      <c r="AB374" s="108">
        <v>2067</v>
      </c>
      <c r="AC374" s="109" t="s">
        <v>964</v>
      </c>
      <c r="AD374" s="196" t="s">
        <v>575</v>
      </c>
      <c r="AE374" s="196" t="s">
        <v>964</v>
      </c>
      <c r="AF374" s="197">
        <f>AE374-AD374</f>
        <v>-19</v>
      </c>
      <c r="AG374" s="198">
        <f>IF(AI374="SI", 0,J374)</f>
        <v>737.76</v>
      </c>
      <c r="AH374" s="199">
        <f>AG374*AF374</f>
        <v>-14017.44</v>
      </c>
      <c r="AI374" s="200"/>
    </row>
    <row r="375" spans="1:35" ht="36" x14ac:dyDescent="0.25">
      <c r="A375" s="108">
        <v>2018</v>
      </c>
      <c r="B375" s="108">
        <v>1262</v>
      </c>
      <c r="C375" s="109" t="s">
        <v>964</v>
      </c>
      <c r="D375" s="194" t="s">
        <v>979</v>
      </c>
      <c r="E375" s="109" t="s">
        <v>114</v>
      </c>
      <c r="F375" s="201" t="s">
        <v>215</v>
      </c>
      <c r="G375" s="112">
        <v>1332.28</v>
      </c>
      <c r="H375" s="112">
        <v>51.24</v>
      </c>
      <c r="I375" s="143" t="s">
        <v>79</v>
      </c>
      <c r="J375" s="112">
        <f>IF(I375="SI", G375-H375,G375)</f>
        <v>1281.04</v>
      </c>
      <c r="K375" s="195" t="s">
        <v>216</v>
      </c>
      <c r="L375" s="108">
        <v>2018</v>
      </c>
      <c r="M375" s="108">
        <v>8525</v>
      </c>
      <c r="N375" s="109" t="s">
        <v>697</v>
      </c>
      <c r="O375" s="111" t="s">
        <v>217</v>
      </c>
      <c r="P375" s="109" t="s">
        <v>218</v>
      </c>
      <c r="Q375" s="109" t="s">
        <v>218</v>
      </c>
      <c r="R375" s="108">
        <v>4</v>
      </c>
      <c r="S375" s="111" t="s">
        <v>206</v>
      </c>
      <c r="T375" s="108">
        <v>1040503</v>
      </c>
      <c r="U375" s="108">
        <v>1900</v>
      </c>
      <c r="V375" s="108">
        <v>1429</v>
      </c>
      <c r="W375" s="108">
        <v>1</v>
      </c>
      <c r="X375" s="113">
        <v>2018</v>
      </c>
      <c r="Y375" s="113">
        <v>355</v>
      </c>
      <c r="Z375" s="113">
        <v>0</v>
      </c>
      <c r="AA375" s="114" t="s">
        <v>964</v>
      </c>
      <c r="AB375" s="108">
        <v>2068</v>
      </c>
      <c r="AC375" s="109" t="s">
        <v>964</v>
      </c>
      <c r="AD375" s="196" t="s">
        <v>980</v>
      </c>
      <c r="AE375" s="196" t="s">
        <v>964</v>
      </c>
      <c r="AF375" s="197">
        <f>AE375-AD375</f>
        <v>-29</v>
      </c>
      <c r="AG375" s="198">
        <f>IF(AI375="SI", 0,J375)</f>
        <v>1281.04</v>
      </c>
      <c r="AH375" s="199">
        <f>AG375*AF375</f>
        <v>-37150.159999999996</v>
      </c>
      <c r="AI375" s="200"/>
    </row>
    <row r="376" spans="1:35" ht="96" x14ac:dyDescent="0.25">
      <c r="A376" s="108">
        <v>2018</v>
      </c>
      <c r="B376" s="108">
        <v>1263</v>
      </c>
      <c r="C376" s="109" t="s">
        <v>964</v>
      </c>
      <c r="D376" s="194" t="s">
        <v>981</v>
      </c>
      <c r="E376" s="109" t="s">
        <v>114</v>
      </c>
      <c r="F376" s="201" t="s">
        <v>275</v>
      </c>
      <c r="G376" s="112">
        <v>702.11</v>
      </c>
      <c r="H376" s="112">
        <v>126.61</v>
      </c>
      <c r="I376" s="143" t="s">
        <v>79</v>
      </c>
      <c r="J376" s="112">
        <f>IF(I376="SI", G376-H376,G376)</f>
        <v>575.5</v>
      </c>
      <c r="K376" s="195" t="s">
        <v>276</v>
      </c>
      <c r="L376" s="108">
        <v>2018</v>
      </c>
      <c r="M376" s="108">
        <v>8603</v>
      </c>
      <c r="N376" s="109" t="s">
        <v>964</v>
      </c>
      <c r="O376" s="111" t="s">
        <v>277</v>
      </c>
      <c r="P376" s="109" t="s">
        <v>278</v>
      </c>
      <c r="Q376" s="109" t="s">
        <v>278</v>
      </c>
      <c r="R376" s="108">
        <v>4</v>
      </c>
      <c r="S376" s="111" t="s">
        <v>206</v>
      </c>
      <c r="T376" s="108">
        <v>1010803</v>
      </c>
      <c r="U376" s="108">
        <v>800</v>
      </c>
      <c r="V376" s="108">
        <v>10532</v>
      </c>
      <c r="W376" s="108">
        <v>1</v>
      </c>
      <c r="X376" s="113">
        <v>2018</v>
      </c>
      <c r="Y376" s="113">
        <v>369</v>
      </c>
      <c r="Z376" s="113">
        <v>0</v>
      </c>
      <c r="AA376" s="114" t="s">
        <v>964</v>
      </c>
      <c r="AB376" s="108">
        <v>2070</v>
      </c>
      <c r="AC376" s="109" t="s">
        <v>964</v>
      </c>
      <c r="AD376" s="196" t="s">
        <v>575</v>
      </c>
      <c r="AE376" s="196" t="s">
        <v>964</v>
      </c>
      <c r="AF376" s="197">
        <f>AE376-AD376</f>
        <v>-19</v>
      </c>
      <c r="AG376" s="198">
        <f>IF(AI376="SI", 0,J376)</f>
        <v>575.5</v>
      </c>
      <c r="AH376" s="199">
        <f>AG376*AF376</f>
        <v>-10934.5</v>
      </c>
      <c r="AI376" s="200"/>
    </row>
    <row r="377" spans="1:35" ht="96" x14ac:dyDescent="0.25">
      <c r="A377" s="108">
        <v>2018</v>
      </c>
      <c r="B377" s="108">
        <v>1264</v>
      </c>
      <c r="C377" s="109" t="s">
        <v>964</v>
      </c>
      <c r="D377" s="194" t="s">
        <v>982</v>
      </c>
      <c r="E377" s="109" t="s">
        <v>114</v>
      </c>
      <c r="F377" s="201" t="s">
        <v>275</v>
      </c>
      <c r="G377" s="112">
        <v>42.7</v>
      </c>
      <c r="H377" s="112">
        <v>7.7</v>
      </c>
      <c r="I377" s="143" t="s">
        <v>79</v>
      </c>
      <c r="J377" s="112">
        <f>IF(I377="SI", G377-H377,G377)</f>
        <v>35</v>
      </c>
      <c r="K377" s="195" t="s">
        <v>276</v>
      </c>
      <c r="L377" s="108">
        <v>2018</v>
      </c>
      <c r="M377" s="108">
        <v>8604</v>
      </c>
      <c r="N377" s="109" t="s">
        <v>964</v>
      </c>
      <c r="O377" s="111" t="s">
        <v>277</v>
      </c>
      <c r="P377" s="109" t="s">
        <v>278</v>
      </c>
      <c r="Q377" s="109" t="s">
        <v>278</v>
      </c>
      <c r="R377" s="108">
        <v>4</v>
      </c>
      <c r="S377" s="111" t="s">
        <v>206</v>
      </c>
      <c r="T377" s="108">
        <v>1010803</v>
      </c>
      <c r="U377" s="108">
        <v>800</v>
      </c>
      <c r="V377" s="108">
        <v>10532</v>
      </c>
      <c r="W377" s="108">
        <v>1</v>
      </c>
      <c r="X377" s="113">
        <v>2018</v>
      </c>
      <c r="Y377" s="113">
        <v>369</v>
      </c>
      <c r="Z377" s="113">
        <v>0</v>
      </c>
      <c r="AA377" s="114" t="s">
        <v>964</v>
      </c>
      <c r="AB377" s="108">
        <v>2070</v>
      </c>
      <c r="AC377" s="109" t="s">
        <v>964</v>
      </c>
      <c r="AD377" s="196" t="s">
        <v>575</v>
      </c>
      <c r="AE377" s="196" t="s">
        <v>964</v>
      </c>
      <c r="AF377" s="197">
        <f>AE377-AD377</f>
        <v>-19</v>
      </c>
      <c r="AG377" s="198">
        <f>IF(AI377="SI", 0,J377)</f>
        <v>35</v>
      </c>
      <c r="AH377" s="199">
        <f>AG377*AF377</f>
        <v>-665</v>
      </c>
      <c r="AI377" s="200"/>
    </row>
    <row r="378" spans="1:35" ht="84" x14ac:dyDescent="0.25">
      <c r="A378" s="108">
        <v>2018</v>
      </c>
      <c r="B378" s="108">
        <v>1265</v>
      </c>
      <c r="C378" s="109" t="s">
        <v>964</v>
      </c>
      <c r="D378" s="194" t="s">
        <v>983</v>
      </c>
      <c r="E378" s="109" t="s">
        <v>114</v>
      </c>
      <c r="F378" s="201" t="s">
        <v>281</v>
      </c>
      <c r="G378" s="112">
        <v>219.6</v>
      </c>
      <c r="H378" s="112">
        <v>39.6</v>
      </c>
      <c r="I378" s="143" t="s">
        <v>79</v>
      </c>
      <c r="J378" s="112">
        <f>IF(I378="SI", G378-H378,G378)</f>
        <v>180</v>
      </c>
      <c r="K378" s="195" t="s">
        <v>282</v>
      </c>
      <c r="L378" s="108">
        <v>2018</v>
      </c>
      <c r="M378" s="108">
        <v>8598</v>
      </c>
      <c r="N378" s="109" t="s">
        <v>964</v>
      </c>
      <c r="O378" s="111" t="s">
        <v>277</v>
      </c>
      <c r="P378" s="109" t="s">
        <v>278</v>
      </c>
      <c r="Q378" s="109" t="s">
        <v>278</v>
      </c>
      <c r="R378" s="108">
        <v>4</v>
      </c>
      <c r="S378" s="111" t="s">
        <v>206</v>
      </c>
      <c r="T378" s="108">
        <v>1010803</v>
      </c>
      <c r="U378" s="108">
        <v>800</v>
      </c>
      <c r="V378" s="108">
        <v>10532</v>
      </c>
      <c r="W378" s="108">
        <v>1</v>
      </c>
      <c r="X378" s="113">
        <v>2018</v>
      </c>
      <c r="Y378" s="113">
        <v>589</v>
      </c>
      <c r="Z378" s="113">
        <v>0</v>
      </c>
      <c r="AA378" s="114" t="s">
        <v>964</v>
      </c>
      <c r="AB378" s="108">
        <v>2069</v>
      </c>
      <c r="AC378" s="109" t="s">
        <v>964</v>
      </c>
      <c r="AD378" s="196" t="s">
        <v>575</v>
      </c>
      <c r="AE378" s="196" t="s">
        <v>964</v>
      </c>
      <c r="AF378" s="197">
        <f>AE378-AD378</f>
        <v>-19</v>
      </c>
      <c r="AG378" s="198">
        <f>IF(AI378="SI", 0,J378)</f>
        <v>180</v>
      </c>
      <c r="AH378" s="199">
        <f>AG378*AF378</f>
        <v>-3420</v>
      </c>
      <c r="AI378" s="200"/>
    </row>
    <row r="379" spans="1:35" x14ac:dyDescent="0.25">
      <c r="A379" s="108">
        <v>2018</v>
      </c>
      <c r="B379" s="108">
        <v>1266</v>
      </c>
      <c r="C379" s="109" t="s">
        <v>964</v>
      </c>
      <c r="D379" s="194" t="s">
        <v>984</v>
      </c>
      <c r="E379" s="109" t="s">
        <v>287</v>
      </c>
      <c r="F379" s="201" t="s">
        <v>525</v>
      </c>
      <c r="G379" s="112">
        <v>2415.37</v>
      </c>
      <c r="H379" s="112">
        <v>435.56</v>
      </c>
      <c r="I379" s="143" t="s">
        <v>79</v>
      </c>
      <c r="J379" s="112">
        <f>IF(I379="SI", G379-H379,G379)</f>
        <v>1979.81</v>
      </c>
      <c r="K379" s="195" t="s">
        <v>118</v>
      </c>
      <c r="L379" s="108">
        <v>2018</v>
      </c>
      <c r="M379" s="108">
        <v>8315</v>
      </c>
      <c r="N379" s="109" t="s">
        <v>956</v>
      </c>
      <c r="O379" s="111" t="s">
        <v>119</v>
      </c>
      <c r="P379" s="109" t="s">
        <v>120</v>
      </c>
      <c r="Q379" s="109" t="s">
        <v>120</v>
      </c>
      <c r="R379" s="108">
        <v>3</v>
      </c>
      <c r="S379" s="111" t="s">
        <v>121</v>
      </c>
      <c r="T379" s="108">
        <v>1010303</v>
      </c>
      <c r="U379" s="108">
        <v>250</v>
      </c>
      <c r="V379" s="108">
        <v>1012</v>
      </c>
      <c r="W379" s="108">
        <v>1</v>
      </c>
      <c r="X379" s="113">
        <v>2018</v>
      </c>
      <c r="Y379" s="113">
        <v>358</v>
      </c>
      <c r="Z379" s="113">
        <v>0</v>
      </c>
      <c r="AA379" s="114" t="s">
        <v>80</v>
      </c>
      <c r="AB379" s="108">
        <v>2064</v>
      </c>
      <c r="AC379" s="109" t="s">
        <v>964</v>
      </c>
      <c r="AD379" s="196" t="s">
        <v>608</v>
      </c>
      <c r="AE379" s="196" t="s">
        <v>964</v>
      </c>
      <c r="AF379" s="197">
        <f>AE379-AD379</f>
        <v>-18</v>
      </c>
      <c r="AG379" s="198">
        <f>IF(AI379="SI", 0,J379)</f>
        <v>1979.81</v>
      </c>
      <c r="AH379" s="199">
        <f>AG379*AF379</f>
        <v>-35636.58</v>
      </c>
      <c r="AI379" s="200"/>
    </row>
    <row r="380" spans="1:35" ht="72" x14ac:dyDescent="0.25">
      <c r="A380" s="108">
        <v>2018</v>
      </c>
      <c r="B380" s="108">
        <v>1267</v>
      </c>
      <c r="C380" s="109" t="s">
        <v>964</v>
      </c>
      <c r="D380" s="194" t="s">
        <v>140</v>
      </c>
      <c r="E380" s="109" t="s">
        <v>632</v>
      </c>
      <c r="F380" s="201" t="s">
        <v>985</v>
      </c>
      <c r="G380" s="112">
        <v>1586</v>
      </c>
      <c r="H380" s="112">
        <v>286</v>
      </c>
      <c r="I380" s="143" t="s">
        <v>79</v>
      </c>
      <c r="J380" s="112">
        <f>IF(I380="SI", G380-H380,G380)</f>
        <v>1300</v>
      </c>
      <c r="K380" s="195" t="s">
        <v>986</v>
      </c>
      <c r="L380" s="108">
        <v>2018</v>
      </c>
      <c r="M380" s="108">
        <v>7699</v>
      </c>
      <c r="N380" s="109" t="s">
        <v>632</v>
      </c>
      <c r="O380" s="111" t="s">
        <v>987</v>
      </c>
      <c r="P380" s="109" t="s">
        <v>988</v>
      </c>
      <c r="Q380" s="109" t="s">
        <v>989</v>
      </c>
      <c r="R380" s="108">
        <v>1</v>
      </c>
      <c r="S380" s="111" t="s">
        <v>84</v>
      </c>
      <c r="T380" s="108">
        <v>2010806</v>
      </c>
      <c r="U380" s="108">
        <v>6480</v>
      </c>
      <c r="V380" s="108">
        <v>3023</v>
      </c>
      <c r="W380" s="108">
        <v>1</v>
      </c>
      <c r="X380" s="113">
        <v>2017</v>
      </c>
      <c r="Y380" s="113">
        <v>214</v>
      </c>
      <c r="Z380" s="113">
        <v>0</v>
      </c>
      <c r="AA380" s="114" t="s">
        <v>964</v>
      </c>
      <c r="AB380" s="108">
        <v>2074</v>
      </c>
      <c r="AC380" s="109" t="s">
        <v>964</v>
      </c>
      <c r="AD380" s="196" t="s">
        <v>990</v>
      </c>
      <c r="AE380" s="196" t="s">
        <v>964</v>
      </c>
      <c r="AF380" s="197">
        <f>AE380-AD380</f>
        <v>6</v>
      </c>
      <c r="AG380" s="198">
        <f>IF(AI380="SI", 0,J380)</f>
        <v>1300</v>
      </c>
      <c r="AH380" s="199">
        <f>AG380*AF380</f>
        <v>7800</v>
      </c>
      <c r="AI380" s="200"/>
    </row>
    <row r="381" spans="1:35" ht="60" x14ac:dyDescent="0.25">
      <c r="A381" s="108">
        <v>2018</v>
      </c>
      <c r="B381" s="108">
        <v>1268</v>
      </c>
      <c r="C381" s="109" t="s">
        <v>964</v>
      </c>
      <c r="D381" s="194" t="s">
        <v>991</v>
      </c>
      <c r="E381" s="109" t="s">
        <v>632</v>
      </c>
      <c r="F381" s="201" t="s">
        <v>992</v>
      </c>
      <c r="G381" s="112">
        <v>436.8</v>
      </c>
      <c r="H381" s="112">
        <v>0</v>
      </c>
      <c r="I381" s="143" t="s">
        <v>79</v>
      </c>
      <c r="J381" s="112">
        <f>IF(I381="SI", G381-H381,G381)</f>
        <v>436.8</v>
      </c>
      <c r="K381" s="195" t="s">
        <v>256</v>
      </c>
      <c r="L381" s="108">
        <v>2018</v>
      </c>
      <c r="M381" s="108">
        <v>7704</v>
      </c>
      <c r="N381" s="109" t="s">
        <v>632</v>
      </c>
      <c r="O381" s="111" t="s">
        <v>253</v>
      </c>
      <c r="P381" s="109" t="s">
        <v>254</v>
      </c>
      <c r="Q381" s="109" t="s">
        <v>255</v>
      </c>
      <c r="R381" s="108">
        <v>1</v>
      </c>
      <c r="S381" s="111" t="s">
        <v>84</v>
      </c>
      <c r="T381" s="108">
        <v>1010603</v>
      </c>
      <c r="U381" s="108">
        <v>580</v>
      </c>
      <c r="V381" s="108">
        <v>1086</v>
      </c>
      <c r="W381" s="108">
        <v>1</v>
      </c>
      <c r="X381" s="113">
        <v>2018</v>
      </c>
      <c r="Y381" s="113">
        <v>301</v>
      </c>
      <c r="Z381" s="113">
        <v>0</v>
      </c>
      <c r="AA381" s="114" t="s">
        <v>964</v>
      </c>
      <c r="AB381" s="108">
        <v>2071</v>
      </c>
      <c r="AC381" s="109" t="s">
        <v>964</v>
      </c>
      <c r="AD381" s="196" t="s">
        <v>990</v>
      </c>
      <c r="AE381" s="196" t="s">
        <v>964</v>
      </c>
      <c r="AF381" s="197">
        <f>AE381-AD381</f>
        <v>6</v>
      </c>
      <c r="AG381" s="198">
        <f>IF(AI381="SI", 0,J381)</f>
        <v>436.8</v>
      </c>
      <c r="AH381" s="199">
        <f>AG381*AF381</f>
        <v>2620.8000000000002</v>
      </c>
      <c r="AI381" s="200"/>
    </row>
    <row r="382" spans="1:35" ht="36" x14ac:dyDescent="0.25">
      <c r="A382" s="108">
        <v>2018</v>
      </c>
      <c r="B382" s="108">
        <v>1269</v>
      </c>
      <c r="C382" s="109" t="s">
        <v>964</v>
      </c>
      <c r="D382" s="194" t="s">
        <v>993</v>
      </c>
      <c r="E382" s="109" t="s">
        <v>237</v>
      </c>
      <c r="F382" s="201" t="s">
        <v>994</v>
      </c>
      <c r="G382" s="112">
        <v>800</v>
      </c>
      <c r="H382" s="112">
        <v>0</v>
      </c>
      <c r="I382" s="143" t="s">
        <v>79</v>
      </c>
      <c r="J382" s="112">
        <f>IF(I382="SI", G382-H382,G382)</f>
        <v>800</v>
      </c>
      <c r="K382" s="195" t="s">
        <v>80</v>
      </c>
      <c r="L382" s="108">
        <v>2018</v>
      </c>
      <c r="M382" s="108">
        <v>7695</v>
      </c>
      <c r="N382" s="109" t="s">
        <v>632</v>
      </c>
      <c r="O382" s="111" t="s">
        <v>995</v>
      </c>
      <c r="P382" s="109" t="s">
        <v>996</v>
      </c>
      <c r="Q382" s="109" t="s">
        <v>997</v>
      </c>
      <c r="R382" s="108">
        <v>1</v>
      </c>
      <c r="S382" s="111" t="s">
        <v>84</v>
      </c>
      <c r="T382" s="108">
        <v>1010503</v>
      </c>
      <c r="U382" s="108">
        <v>470</v>
      </c>
      <c r="V382" s="108">
        <v>1160</v>
      </c>
      <c r="W382" s="108">
        <v>1</v>
      </c>
      <c r="X382" s="113">
        <v>2018</v>
      </c>
      <c r="Y382" s="113">
        <v>305</v>
      </c>
      <c r="Z382" s="113">
        <v>0</v>
      </c>
      <c r="AA382" s="114" t="s">
        <v>964</v>
      </c>
      <c r="AB382" s="108">
        <v>2072</v>
      </c>
      <c r="AC382" s="109" t="s">
        <v>964</v>
      </c>
      <c r="AD382" s="196" t="s">
        <v>998</v>
      </c>
      <c r="AE382" s="196" t="s">
        <v>964</v>
      </c>
      <c r="AF382" s="197">
        <f>AE382-AD382</f>
        <v>8</v>
      </c>
      <c r="AG382" s="198">
        <f>IF(AI382="SI", 0,J382)</f>
        <v>800</v>
      </c>
      <c r="AH382" s="199">
        <f>AG382*AF382</f>
        <v>6400</v>
      </c>
      <c r="AI382" s="200"/>
    </row>
    <row r="383" spans="1:35" ht="36" x14ac:dyDescent="0.25">
      <c r="A383" s="108">
        <v>2018</v>
      </c>
      <c r="B383" s="108">
        <v>1269</v>
      </c>
      <c r="C383" s="109" t="s">
        <v>964</v>
      </c>
      <c r="D383" s="194" t="s">
        <v>993</v>
      </c>
      <c r="E383" s="109" t="s">
        <v>237</v>
      </c>
      <c r="F383" s="201" t="s">
        <v>994</v>
      </c>
      <c r="G383" s="112">
        <v>1091.52</v>
      </c>
      <c r="H383" s="112">
        <v>0</v>
      </c>
      <c r="I383" s="143" t="s">
        <v>79</v>
      </c>
      <c r="J383" s="112">
        <f>IF(I383="SI", G383-H383,G383)</f>
        <v>1091.52</v>
      </c>
      <c r="K383" s="195" t="s">
        <v>80</v>
      </c>
      <c r="L383" s="108">
        <v>2018</v>
      </c>
      <c r="M383" s="108">
        <v>7695</v>
      </c>
      <c r="N383" s="109" t="s">
        <v>632</v>
      </c>
      <c r="O383" s="111" t="s">
        <v>995</v>
      </c>
      <c r="P383" s="109" t="s">
        <v>996</v>
      </c>
      <c r="Q383" s="109" t="s">
        <v>997</v>
      </c>
      <c r="R383" s="108">
        <v>1</v>
      </c>
      <c r="S383" s="111" t="s">
        <v>84</v>
      </c>
      <c r="T383" s="108">
        <v>1010803</v>
      </c>
      <c r="U383" s="108">
        <v>800</v>
      </c>
      <c r="V383" s="108">
        <v>1090</v>
      </c>
      <c r="W383" s="108">
        <v>1</v>
      </c>
      <c r="X383" s="113">
        <v>2018</v>
      </c>
      <c r="Y383" s="113">
        <v>333</v>
      </c>
      <c r="Z383" s="113">
        <v>0</v>
      </c>
      <c r="AA383" s="114" t="s">
        <v>964</v>
      </c>
      <c r="AB383" s="108">
        <v>2073</v>
      </c>
      <c r="AC383" s="109" t="s">
        <v>964</v>
      </c>
      <c r="AD383" s="196" t="s">
        <v>998</v>
      </c>
      <c r="AE383" s="196" t="s">
        <v>964</v>
      </c>
      <c r="AF383" s="197">
        <f>AE383-AD383</f>
        <v>8</v>
      </c>
      <c r="AG383" s="198">
        <f>IF(AI383="SI", 0,J383)</f>
        <v>1091.52</v>
      </c>
      <c r="AH383" s="199">
        <f>AG383*AF383</f>
        <v>8732.16</v>
      </c>
      <c r="AI383" s="200"/>
    </row>
    <row r="384" spans="1:35" ht="36" x14ac:dyDescent="0.25">
      <c r="A384" s="108">
        <v>2018</v>
      </c>
      <c r="B384" s="108">
        <v>1270</v>
      </c>
      <c r="C384" s="109" t="s">
        <v>964</v>
      </c>
      <c r="D384" s="194" t="s">
        <v>999</v>
      </c>
      <c r="E384" s="109" t="s">
        <v>184</v>
      </c>
      <c r="F384" s="201" t="s">
        <v>1000</v>
      </c>
      <c r="G384" s="112">
        <v>10923.12</v>
      </c>
      <c r="H384" s="112">
        <v>993.01</v>
      </c>
      <c r="I384" s="143" t="s">
        <v>79</v>
      </c>
      <c r="J384" s="112">
        <f>IF(I384="SI", G384-H384,G384)</f>
        <v>9930.11</v>
      </c>
      <c r="K384" s="195" t="s">
        <v>80</v>
      </c>
      <c r="L384" s="108">
        <v>2018</v>
      </c>
      <c r="M384" s="108">
        <v>8085</v>
      </c>
      <c r="N384" s="109" t="s">
        <v>531</v>
      </c>
      <c r="O384" s="111" t="s">
        <v>160</v>
      </c>
      <c r="P384" s="109" t="s">
        <v>161</v>
      </c>
      <c r="Q384" s="109" t="s">
        <v>80</v>
      </c>
      <c r="R384" s="108">
        <v>1</v>
      </c>
      <c r="S384" s="111" t="s">
        <v>84</v>
      </c>
      <c r="T384" s="108">
        <v>1090503</v>
      </c>
      <c r="U384" s="108">
        <v>3550</v>
      </c>
      <c r="V384" s="108">
        <v>1739</v>
      </c>
      <c r="W384" s="108">
        <v>2</v>
      </c>
      <c r="X384" s="113">
        <v>2018</v>
      </c>
      <c r="Y384" s="113">
        <v>233</v>
      </c>
      <c r="Z384" s="113">
        <v>0</v>
      </c>
      <c r="AA384" s="114" t="s">
        <v>964</v>
      </c>
      <c r="AB384" s="108">
        <v>2076</v>
      </c>
      <c r="AC384" s="109" t="s">
        <v>964</v>
      </c>
      <c r="AD384" s="196" t="s">
        <v>1001</v>
      </c>
      <c r="AE384" s="196" t="s">
        <v>964</v>
      </c>
      <c r="AF384" s="197">
        <f>AE384-AD384</f>
        <v>-10</v>
      </c>
      <c r="AG384" s="198">
        <f>IF(AI384="SI", 0,J384)</f>
        <v>9930.11</v>
      </c>
      <c r="AH384" s="199">
        <f>AG384*AF384</f>
        <v>-99301.1</v>
      </c>
      <c r="AI384" s="200"/>
    </row>
    <row r="385" spans="1:35" ht="24" x14ac:dyDescent="0.25">
      <c r="A385" s="108">
        <v>2018</v>
      </c>
      <c r="B385" s="108">
        <v>1271</v>
      </c>
      <c r="C385" s="109" t="s">
        <v>964</v>
      </c>
      <c r="D385" s="194" t="s">
        <v>1002</v>
      </c>
      <c r="E385" s="109" t="s">
        <v>864</v>
      </c>
      <c r="F385" s="201" t="s">
        <v>1003</v>
      </c>
      <c r="G385" s="112">
        <v>363.56</v>
      </c>
      <c r="H385" s="112">
        <v>65.56</v>
      </c>
      <c r="I385" s="143" t="s">
        <v>79</v>
      </c>
      <c r="J385" s="112">
        <f>IF(I385="SI", G385-H385,G385)</f>
        <v>298</v>
      </c>
      <c r="K385" s="195" t="s">
        <v>1004</v>
      </c>
      <c r="L385" s="108">
        <v>2018</v>
      </c>
      <c r="M385" s="108">
        <v>8427</v>
      </c>
      <c r="N385" s="109" t="s">
        <v>864</v>
      </c>
      <c r="O385" s="111" t="s">
        <v>1005</v>
      </c>
      <c r="P385" s="109" t="s">
        <v>1006</v>
      </c>
      <c r="Q385" s="109" t="s">
        <v>1006</v>
      </c>
      <c r="R385" s="108">
        <v>1</v>
      </c>
      <c r="S385" s="111" t="s">
        <v>84</v>
      </c>
      <c r="T385" s="108">
        <v>1010503</v>
      </c>
      <c r="U385" s="108">
        <v>470</v>
      </c>
      <c r="V385" s="108">
        <v>1156</v>
      </c>
      <c r="W385" s="108">
        <v>5</v>
      </c>
      <c r="X385" s="113">
        <v>2018</v>
      </c>
      <c r="Y385" s="113">
        <v>269</v>
      </c>
      <c r="Z385" s="113">
        <v>0</v>
      </c>
      <c r="AA385" s="114" t="s">
        <v>964</v>
      </c>
      <c r="AB385" s="108">
        <v>2077</v>
      </c>
      <c r="AC385" s="109" t="s">
        <v>964</v>
      </c>
      <c r="AD385" s="196" t="s">
        <v>864</v>
      </c>
      <c r="AE385" s="196" t="s">
        <v>964</v>
      </c>
      <c r="AF385" s="197">
        <f>AE385-AD385</f>
        <v>5</v>
      </c>
      <c r="AG385" s="198">
        <f>IF(AI385="SI", 0,J385)</f>
        <v>298</v>
      </c>
      <c r="AH385" s="199">
        <f>AG385*AF385</f>
        <v>1490</v>
      </c>
      <c r="AI385" s="200"/>
    </row>
    <row r="386" spans="1:35" ht="48" x14ac:dyDescent="0.25">
      <c r="A386" s="108">
        <v>2018</v>
      </c>
      <c r="B386" s="108">
        <v>1272</v>
      </c>
      <c r="C386" s="109" t="s">
        <v>964</v>
      </c>
      <c r="D386" s="194" t="s">
        <v>1007</v>
      </c>
      <c r="E386" s="109" t="s">
        <v>108</v>
      </c>
      <c r="F386" s="201" t="s">
        <v>1008</v>
      </c>
      <c r="G386" s="112">
        <v>691.98</v>
      </c>
      <c r="H386" s="112">
        <v>124.78</v>
      </c>
      <c r="I386" s="143" t="s">
        <v>79</v>
      </c>
      <c r="J386" s="112">
        <f>IF(I386="SI", G386-H386,G386)</f>
        <v>567.20000000000005</v>
      </c>
      <c r="K386" s="195" t="s">
        <v>247</v>
      </c>
      <c r="L386" s="108">
        <v>2018</v>
      </c>
      <c r="M386" s="108">
        <v>7779</v>
      </c>
      <c r="N386" s="109" t="s">
        <v>219</v>
      </c>
      <c r="O386" s="111" t="s">
        <v>248</v>
      </c>
      <c r="P386" s="109" t="s">
        <v>249</v>
      </c>
      <c r="Q386" s="109" t="s">
        <v>249</v>
      </c>
      <c r="R386" s="108">
        <v>1</v>
      </c>
      <c r="S386" s="111" t="s">
        <v>84</v>
      </c>
      <c r="T386" s="108">
        <v>2010501</v>
      </c>
      <c r="U386" s="108">
        <v>6130</v>
      </c>
      <c r="V386" s="108">
        <v>3053</v>
      </c>
      <c r="W386" s="108">
        <v>2</v>
      </c>
      <c r="X386" s="113">
        <v>2018</v>
      </c>
      <c r="Y386" s="113">
        <v>325</v>
      </c>
      <c r="Z386" s="113">
        <v>0</v>
      </c>
      <c r="AA386" s="114" t="s">
        <v>964</v>
      </c>
      <c r="AB386" s="108">
        <v>2078</v>
      </c>
      <c r="AC386" s="109" t="s">
        <v>964</v>
      </c>
      <c r="AD386" s="196" t="s">
        <v>114</v>
      </c>
      <c r="AE386" s="196" t="s">
        <v>964</v>
      </c>
      <c r="AF386" s="197">
        <f>AE386-AD386</f>
        <v>11</v>
      </c>
      <c r="AG386" s="198">
        <f>IF(AI386="SI", 0,J386)</f>
        <v>567.20000000000005</v>
      </c>
      <c r="AH386" s="199">
        <f>AG386*AF386</f>
        <v>6239.2000000000007</v>
      </c>
      <c r="AI386" s="200"/>
    </row>
    <row r="387" spans="1:35" ht="48" x14ac:dyDescent="0.25">
      <c r="A387" s="108">
        <v>2018</v>
      </c>
      <c r="B387" s="108">
        <v>1273</v>
      </c>
      <c r="C387" s="109" t="s">
        <v>964</v>
      </c>
      <c r="D387" s="194" t="s">
        <v>1009</v>
      </c>
      <c r="E387" s="109" t="s">
        <v>114</v>
      </c>
      <c r="F387" s="201" t="s">
        <v>1008</v>
      </c>
      <c r="G387" s="112">
        <v>244</v>
      </c>
      <c r="H387" s="112">
        <v>44</v>
      </c>
      <c r="I387" s="143" t="s">
        <v>79</v>
      </c>
      <c r="J387" s="112">
        <f>IF(I387="SI", G387-H387,G387)</f>
        <v>200</v>
      </c>
      <c r="K387" s="195" t="s">
        <v>247</v>
      </c>
      <c r="L387" s="108">
        <v>2018</v>
      </c>
      <c r="M387" s="108">
        <v>8499</v>
      </c>
      <c r="N387" s="109" t="s">
        <v>663</v>
      </c>
      <c r="O387" s="111" t="s">
        <v>248</v>
      </c>
      <c r="P387" s="109" t="s">
        <v>249</v>
      </c>
      <c r="Q387" s="109" t="s">
        <v>249</v>
      </c>
      <c r="R387" s="108">
        <v>1</v>
      </c>
      <c r="S387" s="111" t="s">
        <v>84</v>
      </c>
      <c r="T387" s="108">
        <v>2010501</v>
      </c>
      <c r="U387" s="108">
        <v>6130</v>
      </c>
      <c r="V387" s="108">
        <v>3053</v>
      </c>
      <c r="W387" s="108">
        <v>2</v>
      </c>
      <c r="X387" s="113">
        <v>2018</v>
      </c>
      <c r="Y387" s="113">
        <v>325</v>
      </c>
      <c r="Z387" s="113">
        <v>0</v>
      </c>
      <c r="AA387" s="114" t="s">
        <v>964</v>
      </c>
      <c r="AB387" s="108">
        <v>2078</v>
      </c>
      <c r="AC387" s="109" t="s">
        <v>964</v>
      </c>
      <c r="AD387" s="196" t="s">
        <v>575</v>
      </c>
      <c r="AE387" s="196" t="s">
        <v>964</v>
      </c>
      <c r="AF387" s="197">
        <f>AE387-AD387</f>
        <v>-19</v>
      </c>
      <c r="AG387" s="198">
        <f>IF(AI387="SI", 0,J387)</f>
        <v>200</v>
      </c>
      <c r="AH387" s="199">
        <f>AG387*AF387</f>
        <v>-3800</v>
      </c>
      <c r="AI387" s="200"/>
    </row>
    <row r="388" spans="1:35" ht="24" x14ac:dyDescent="0.25">
      <c r="A388" s="108">
        <v>2018</v>
      </c>
      <c r="B388" s="108">
        <v>1274</v>
      </c>
      <c r="C388" s="109" t="s">
        <v>964</v>
      </c>
      <c r="D388" s="194" t="s">
        <v>1010</v>
      </c>
      <c r="E388" s="109" t="s">
        <v>122</v>
      </c>
      <c r="F388" s="201" t="s">
        <v>596</v>
      </c>
      <c r="G388" s="112">
        <v>4880</v>
      </c>
      <c r="H388" s="112">
        <v>880</v>
      </c>
      <c r="I388" s="143" t="s">
        <v>79</v>
      </c>
      <c r="J388" s="112">
        <f>IF(I388="SI", G388-H388,G388)</f>
        <v>4000</v>
      </c>
      <c r="K388" s="195" t="s">
        <v>1011</v>
      </c>
      <c r="L388" s="108">
        <v>2018</v>
      </c>
      <c r="M388" s="108">
        <v>7738</v>
      </c>
      <c r="N388" s="109" t="s">
        <v>1012</v>
      </c>
      <c r="O388" s="111" t="s">
        <v>1013</v>
      </c>
      <c r="P388" s="109" t="s">
        <v>1014</v>
      </c>
      <c r="Q388" s="109" t="s">
        <v>1014</v>
      </c>
      <c r="R388" s="108">
        <v>1</v>
      </c>
      <c r="S388" s="111" t="s">
        <v>84</v>
      </c>
      <c r="T388" s="108">
        <v>2010501</v>
      </c>
      <c r="U388" s="108">
        <v>6130</v>
      </c>
      <c r="V388" s="108">
        <v>3053</v>
      </c>
      <c r="W388" s="108">
        <v>6</v>
      </c>
      <c r="X388" s="113">
        <v>2018</v>
      </c>
      <c r="Y388" s="113">
        <v>336</v>
      </c>
      <c r="Z388" s="113">
        <v>0</v>
      </c>
      <c r="AA388" s="114" t="s">
        <v>964</v>
      </c>
      <c r="AB388" s="108">
        <v>2079</v>
      </c>
      <c r="AC388" s="109" t="s">
        <v>964</v>
      </c>
      <c r="AD388" s="196" t="s">
        <v>663</v>
      </c>
      <c r="AE388" s="196" t="s">
        <v>964</v>
      </c>
      <c r="AF388" s="197">
        <f>AE388-AD388</f>
        <v>4</v>
      </c>
      <c r="AG388" s="198">
        <f>IF(AI388="SI", 0,J388)</f>
        <v>4000</v>
      </c>
      <c r="AH388" s="199">
        <f>AG388*AF388</f>
        <v>16000</v>
      </c>
      <c r="AI388" s="200"/>
    </row>
    <row r="389" spans="1:35" ht="24" x14ac:dyDescent="0.25">
      <c r="A389" s="108">
        <v>2018</v>
      </c>
      <c r="B389" s="108">
        <v>1275</v>
      </c>
      <c r="C389" s="109" t="s">
        <v>964</v>
      </c>
      <c r="D389" s="194" t="s">
        <v>1015</v>
      </c>
      <c r="E389" s="109" t="s">
        <v>657</v>
      </c>
      <c r="F389" s="201" t="s">
        <v>1016</v>
      </c>
      <c r="G389" s="112">
        <v>753.9</v>
      </c>
      <c r="H389" s="112">
        <v>135.94999999999999</v>
      </c>
      <c r="I389" s="143" t="s">
        <v>79</v>
      </c>
      <c r="J389" s="112">
        <f>IF(I389="SI", G389-H389,G389)</f>
        <v>617.95000000000005</v>
      </c>
      <c r="K389" s="195" t="s">
        <v>653</v>
      </c>
      <c r="L389" s="108">
        <v>2018</v>
      </c>
      <c r="M389" s="108">
        <v>7871</v>
      </c>
      <c r="N389" s="109" t="s">
        <v>474</v>
      </c>
      <c r="O389" s="111" t="s">
        <v>1017</v>
      </c>
      <c r="P389" s="109" t="s">
        <v>1018</v>
      </c>
      <c r="Q389" s="109" t="s">
        <v>1019</v>
      </c>
      <c r="R389" s="108">
        <v>1</v>
      </c>
      <c r="S389" s="111" t="s">
        <v>84</v>
      </c>
      <c r="T389" s="108">
        <v>1010503</v>
      </c>
      <c r="U389" s="108">
        <v>470</v>
      </c>
      <c r="V389" s="108">
        <v>1156</v>
      </c>
      <c r="W389" s="108">
        <v>5</v>
      </c>
      <c r="X389" s="113">
        <v>2018</v>
      </c>
      <c r="Y389" s="113">
        <v>345</v>
      </c>
      <c r="Z389" s="113">
        <v>0</v>
      </c>
      <c r="AA389" s="114" t="s">
        <v>964</v>
      </c>
      <c r="AB389" s="108">
        <v>2075</v>
      </c>
      <c r="AC389" s="109" t="s">
        <v>964</v>
      </c>
      <c r="AD389" s="196" t="s">
        <v>1020</v>
      </c>
      <c r="AE389" s="196" t="s">
        <v>964</v>
      </c>
      <c r="AF389" s="197">
        <f>AE389-AD389</f>
        <v>-27</v>
      </c>
      <c r="AG389" s="198">
        <f>IF(AI389="SI", 0,J389)</f>
        <v>617.95000000000005</v>
      </c>
      <c r="AH389" s="199">
        <f>AG389*AF389</f>
        <v>-16684.650000000001</v>
      </c>
      <c r="AI389" s="200"/>
    </row>
    <row r="390" spans="1:35" ht="36" x14ac:dyDescent="0.25">
      <c r="A390" s="108">
        <v>2018</v>
      </c>
      <c r="B390" s="108">
        <v>1276</v>
      </c>
      <c r="C390" s="109" t="s">
        <v>964</v>
      </c>
      <c r="D390" s="194" t="s">
        <v>1021</v>
      </c>
      <c r="E390" s="109" t="s">
        <v>108</v>
      </c>
      <c r="F390" s="201" t="s">
        <v>634</v>
      </c>
      <c r="G390" s="112">
        <v>276.06</v>
      </c>
      <c r="H390" s="112">
        <v>49.78</v>
      </c>
      <c r="I390" s="143" t="s">
        <v>79</v>
      </c>
      <c r="J390" s="112">
        <f>IF(I390="SI", G390-H390,G390)</f>
        <v>226.28</v>
      </c>
      <c r="K390" s="195" t="s">
        <v>635</v>
      </c>
      <c r="L390" s="108">
        <v>2018</v>
      </c>
      <c r="M390" s="108">
        <v>7775</v>
      </c>
      <c r="N390" s="109" t="s">
        <v>219</v>
      </c>
      <c r="O390" s="111" t="s">
        <v>637</v>
      </c>
      <c r="P390" s="109" t="s">
        <v>638</v>
      </c>
      <c r="Q390" s="109" t="s">
        <v>639</v>
      </c>
      <c r="R390" s="108">
        <v>1</v>
      </c>
      <c r="S390" s="111" t="s">
        <v>84</v>
      </c>
      <c r="T390" s="108">
        <v>1010602</v>
      </c>
      <c r="U390" s="108">
        <v>570</v>
      </c>
      <c r="V390" s="108">
        <v>1087</v>
      </c>
      <c r="W390" s="108">
        <v>2</v>
      </c>
      <c r="X390" s="113">
        <v>2018</v>
      </c>
      <c r="Y390" s="113">
        <v>637</v>
      </c>
      <c r="Z390" s="113">
        <v>0</v>
      </c>
      <c r="AA390" s="114" t="s">
        <v>964</v>
      </c>
      <c r="AB390" s="108">
        <v>2080</v>
      </c>
      <c r="AC390" s="109" t="s">
        <v>964</v>
      </c>
      <c r="AD390" s="196" t="s">
        <v>701</v>
      </c>
      <c r="AE390" s="196" t="s">
        <v>964</v>
      </c>
      <c r="AF390" s="197">
        <f>AE390-AD390</f>
        <v>-3</v>
      </c>
      <c r="AG390" s="198">
        <f>IF(AI390="SI", 0,J390)</f>
        <v>226.28</v>
      </c>
      <c r="AH390" s="199">
        <f>AG390*AF390</f>
        <v>-678.84</v>
      </c>
      <c r="AI390" s="200"/>
    </row>
    <row r="391" spans="1:35" ht="36" x14ac:dyDescent="0.25">
      <c r="A391" s="108">
        <v>2018</v>
      </c>
      <c r="B391" s="108">
        <v>1277</v>
      </c>
      <c r="C391" s="109" t="s">
        <v>964</v>
      </c>
      <c r="D391" s="194" t="s">
        <v>1022</v>
      </c>
      <c r="E391" s="109" t="s">
        <v>114</v>
      </c>
      <c r="F391" s="201" t="s">
        <v>634</v>
      </c>
      <c r="G391" s="112">
        <v>428.1</v>
      </c>
      <c r="H391" s="112">
        <v>77.2</v>
      </c>
      <c r="I391" s="143" t="s">
        <v>79</v>
      </c>
      <c r="J391" s="112">
        <f>IF(I391="SI", G391-H391,G391)</f>
        <v>350.90000000000003</v>
      </c>
      <c r="K391" s="195" t="s">
        <v>635</v>
      </c>
      <c r="L391" s="108">
        <v>2018</v>
      </c>
      <c r="M391" s="108">
        <v>8407</v>
      </c>
      <c r="N391" s="109" t="s">
        <v>864</v>
      </c>
      <c r="O391" s="111" t="s">
        <v>637</v>
      </c>
      <c r="P391" s="109" t="s">
        <v>638</v>
      </c>
      <c r="Q391" s="109" t="s">
        <v>639</v>
      </c>
      <c r="R391" s="108">
        <v>1</v>
      </c>
      <c r="S391" s="111" t="s">
        <v>84</v>
      </c>
      <c r="T391" s="108">
        <v>1010602</v>
      </c>
      <c r="U391" s="108">
        <v>570</v>
      </c>
      <c r="V391" s="108">
        <v>1087</v>
      </c>
      <c r="W391" s="108">
        <v>2</v>
      </c>
      <c r="X391" s="113">
        <v>2018</v>
      </c>
      <c r="Y391" s="113">
        <v>637</v>
      </c>
      <c r="Z391" s="113">
        <v>0</v>
      </c>
      <c r="AA391" s="114" t="s">
        <v>964</v>
      </c>
      <c r="AB391" s="108">
        <v>2080</v>
      </c>
      <c r="AC391" s="109" t="s">
        <v>964</v>
      </c>
      <c r="AD391" s="196" t="s">
        <v>1023</v>
      </c>
      <c r="AE391" s="196" t="s">
        <v>964</v>
      </c>
      <c r="AF391" s="197">
        <f>AE391-AD391</f>
        <v>-34</v>
      </c>
      <c r="AG391" s="198">
        <f>IF(AI391="SI", 0,J391)</f>
        <v>350.90000000000003</v>
      </c>
      <c r="AH391" s="199">
        <f>AG391*AF391</f>
        <v>-11930.6</v>
      </c>
      <c r="AI391" s="200"/>
    </row>
    <row r="392" spans="1:35" ht="36" x14ac:dyDescent="0.25">
      <c r="A392" s="108">
        <v>2018</v>
      </c>
      <c r="B392" s="108">
        <v>1278</v>
      </c>
      <c r="C392" s="109" t="s">
        <v>964</v>
      </c>
      <c r="D392" s="194" t="s">
        <v>1024</v>
      </c>
      <c r="E392" s="109" t="s">
        <v>287</v>
      </c>
      <c r="F392" s="201" t="s">
        <v>1025</v>
      </c>
      <c r="G392" s="112">
        <v>2562</v>
      </c>
      <c r="H392" s="112">
        <v>462</v>
      </c>
      <c r="I392" s="143" t="s">
        <v>79</v>
      </c>
      <c r="J392" s="112">
        <f>IF(I392="SI", G392-H392,G392)</f>
        <v>2100</v>
      </c>
      <c r="K392" s="195" t="s">
        <v>509</v>
      </c>
      <c r="L392" s="108">
        <v>2018</v>
      </c>
      <c r="M392" s="108">
        <v>8359</v>
      </c>
      <c r="N392" s="109" t="s">
        <v>990</v>
      </c>
      <c r="O392" s="111" t="s">
        <v>510</v>
      </c>
      <c r="P392" s="109" t="s">
        <v>511</v>
      </c>
      <c r="Q392" s="109" t="s">
        <v>512</v>
      </c>
      <c r="R392" s="108">
        <v>1</v>
      </c>
      <c r="S392" s="111" t="s">
        <v>84</v>
      </c>
      <c r="T392" s="108">
        <v>2010501</v>
      </c>
      <c r="U392" s="108">
        <v>6130</v>
      </c>
      <c r="V392" s="108">
        <v>3053</v>
      </c>
      <c r="W392" s="108">
        <v>1</v>
      </c>
      <c r="X392" s="113">
        <v>2018</v>
      </c>
      <c r="Y392" s="113">
        <v>324</v>
      </c>
      <c r="Z392" s="113">
        <v>0</v>
      </c>
      <c r="AA392" s="114" t="s">
        <v>964</v>
      </c>
      <c r="AB392" s="108">
        <v>2081</v>
      </c>
      <c r="AC392" s="109" t="s">
        <v>964</v>
      </c>
      <c r="AD392" s="196" t="s">
        <v>1026</v>
      </c>
      <c r="AE392" s="196" t="s">
        <v>964</v>
      </c>
      <c r="AF392" s="197">
        <f>AE392-AD392</f>
        <v>-24</v>
      </c>
      <c r="AG392" s="198">
        <f>IF(AI392="SI", 0,J392)</f>
        <v>2100</v>
      </c>
      <c r="AH392" s="199">
        <f>AG392*AF392</f>
        <v>-50400</v>
      </c>
      <c r="AI392" s="200"/>
    </row>
    <row r="393" spans="1:35" ht="132" x14ac:dyDescent="0.25">
      <c r="A393" s="108">
        <v>2018</v>
      </c>
      <c r="B393" s="108">
        <v>1279</v>
      </c>
      <c r="C393" s="109" t="s">
        <v>964</v>
      </c>
      <c r="D393" s="194" t="s">
        <v>1027</v>
      </c>
      <c r="E393" s="109" t="s">
        <v>1012</v>
      </c>
      <c r="F393" s="201" t="s">
        <v>1028</v>
      </c>
      <c r="G393" s="112">
        <v>637.45000000000005</v>
      </c>
      <c r="H393" s="112">
        <v>114.95</v>
      </c>
      <c r="I393" s="143" t="s">
        <v>79</v>
      </c>
      <c r="J393" s="112">
        <f>IF(I393="SI", G393-H393,G393)</f>
        <v>522.5</v>
      </c>
      <c r="K393" s="195" t="s">
        <v>1029</v>
      </c>
      <c r="L393" s="108">
        <v>2018</v>
      </c>
      <c r="M393" s="108">
        <v>7776</v>
      </c>
      <c r="N393" s="109" t="s">
        <v>219</v>
      </c>
      <c r="O393" s="111" t="s">
        <v>1030</v>
      </c>
      <c r="P393" s="109" t="s">
        <v>1031</v>
      </c>
      <c r="Q393" s="109" t="s">
        <v>80</v>
      </c>
      <c r="R393" s="108">
        <v>1</v>
      </c>
      <c r="S393" s="111" t="s">
        <v>84</v>
      </c>
      <c r="T393" s="108">
        <v>1010502</v>
      </c>
      <c r="U393" s="108">
        <v>460</v>
      </c>
      <c r="V393" s="108">
        <v>1156</v>
      </c>
      <c r="W393" s="108">
        <v>1</v>
      </c>
      <c r="X393" s="113">
        <v>2018</v>
      </c>
      <c r="Y393" s="113">
        <v>246</v>
      </c>
      <c r="Z393" s="113">
        <v>0</v>
      </c>
      <c r="AA393" s="114" t="s">
        <v>964</v>
      </c>
      <c r="AB393" s="108">
        <v>2082</v>
      </c>
      <c r="AC393" s="109" t="s">
        <v>964</v>
      </c>
      <c r="AD393" s="196" t="s">
        <v>864</v>
      </c>
      <c r="AE393" s="196" t="s">
        <v>964</v>
      </c>
      <c r="AF393" s="197">
        <f>AE393-AD393</f>
        <v>5</v>
      </c>
      <c r="AG393" s="198">
        <f>IF(AI393="SI", 0,J393)</f>
        <v>522.5</v>
      </c>
      <c r="AH393" s="199">
        <f>AG393*AF393</f>
        <v>2612.5</v>
      </c>
      <c r="AI393" s="200"/>
    </row>
    <row r="394" spans="1:35" ht="60" x14ac:dyDescent="0.25">
      <c r="A394" s="108">
        <v>2018</v>
      </c>
      <c r="B394" s="108">
        <v>1280</v>
      </c>
      <c r="C394" s="109" t="s">
        <v>964</v>
      </c>
      <c r="D394" s="194" t="s">
        <v>1032</v>
      </c>
      <c r="E394" s="109" t="s">
        <v>86</v>
      </c>
      <c r="F394" s="201" t="s">
        <v>1033</v>
      </c>
      <c r="G394" s="112">
        <v>3631.33</v>
      </c>
      <c r="H394" s="112">
        <v>772.31</v>
      </c>
      <c r="I394" s="143" t="s">
        <v>79</v>
      </c>
      <c r="J394" s="112">
        <f>IF(I394="SI", G394-H394,G394)</f>
        <v>2859.02</v>
      </c>
      <c r="K394" s="195" t="s">
        <v>1034</v>
      </c>
      <c r="L394" s="108">
        <v>2018</v>
      </c>
      <c r="M394" s="108">
        <v>7419</v>
      </c>
      <c r="N394" s="109" t="s">
        <v>128</v>
      </c>
      <c r="O394" s="111" t="s">
        <v>1035</v>
      </c>
      <c r="P394" s="109" t="s">
        <v>1036</v>
      </c>
      <c r="Q394" s="109" t="s">
        <v>1036</v>
      </c>
      <c r="R394" s="108">
        <v>1</v>
      </c>
      <c r="S394" s="111" t="s">
        <v>84</v>
      </c>
      <c r="T394" s="108">
        <v>1010503</v>
      </c>
      <c r="U394" s="108">
        <v>470</v>
      </c>
      <c r="V394" s="108">
        <v>1156</v>
      </c>
      <c r="W394" s="108">
        <v>5</v>
      </c>
      <c r="X394" s="113">
        <v>2018</v>
      </c>
      <c r="Y394" s="113">
        <v>273</v>
      </c>
      <c r="Z394" s="113">
        <v>0</v>
      </c>
      <c r="AA394" s="114" t="s">
        <v>964</v>
      </c>
      <c r="AB394" s="108">
        <v>2083</v>
      </c>
      <c r="AC394" s="109" t="s">
        <v>964</v>
      </c>
      <c r="AD394" s="196" t="s">
        <v>564</v>
      </c>
      <c r="AE394" s="196" t="s">
        <v>964</v>
      </c>
      <c r="AF394" s="197">
        <f>AE394-AD394</f>
        <v>13</v>
      </c>
      <c r="AG394" s="198">
        <f>IF(AI394="SI", 0,J394)</f>
        <v>2859.02</v>
      </c>
      <c r="AH394" s="199">
        <f>AG394*AF394</f>
        <v>37167.26</v>
      </c>
      <c r="AI394" s="200"/>
    </row>
    <row r="395" spans="1:35" ht="60" x14ac:dyDescent="0.25">
      <c r="A395" s="108">
        <v>2018</v>
      </c>
      <c r="B395" s="108">
        <v>1280</v>
      </c>
      <c r="C395" s="109" t="s">
        <v>964</v>
      </c>
      <c r="D395" s="194" t="s">
        <v>1032</v>
      </c>
      <c r="E395" s="109" t="s">
        <v>86</v>
      </c>
      <c r="F395" s="201" t="s">
        <v>1033</v>
      </c>
      <c r="G395" s="112">
        <v>651.48</v>
      </c>
      <c r="H395" s="112">
        <v>0</v>
      </c>
      <c r="I395" s="143" t="s">
        <v>79</v>
      </c>
      <c r="J395" s="112">
        <f>IF(I395="SI", G395-H395,G395)</f>
        <v>651.48</v>
      </c>
      <c r="K395" s="195" t="s">
        <v>1034</v>
      </c>
      <c r="L395" s="108">
        <v>2018</v>
      </c>
      <c r="M395" s="108">
        <v>7419</v>
      </c>
      <c r="N395" s="109" t="s">
        <v>128</v>
      </c>
      <c r="O395" s="111" t="s">
        <v>1035</v>
      </c>
      <c r="P395" s="109" t="s">
        <v>1036</v>
      </c>
      <c r="Q395" s="109" t="s">
        <v>1036</v>
      </c>
      <c r="R395" s="108">
        <v>1</v>
      </c>
      <c r="S395" s="111" t="s">
        <v>84</v>
      </c>
      <c r="T395" s="108">
        <v>1090603</v>
      </c>
      <c r="U395" s="108">
        <v>3660</v>
      </c>
      <c r="V395" s="108">
        <v>1807</v>
      </c>
      <c r="W395" s="108">
        <v>1</v>
      </c>
      <c r="X395" s="113">
        <v>2018</v>
      </c>
      <c r="Y395" s="113">
        <v>274</v>
      </c>
      <c r="Z395" s="113">
        <v>0</v>
      </c>
      <c r="AA395" s="114" t="s">
        <v>964</v>
      </c>
      <c r="AB395" s="108">
        <v>2084</v>
      </c>
      <c r="AC395" s="109" t="s">
        <v>964</v>
      </c>
      <c r="AD395" s="196" t="s">
        <v>564</v>
      </c>
      <c r="AE395" s="196" t="s">
        <v>964</v>
      </c>
      <c r="AF395" s="197">
        <f>AE395-AD395</f>
        <v>13</v>
      </c>
      <c r="AG395" s="198">
        <f>IF(AI395="SI", 0,J395)</f>
        <v>651.48</v>
      </c>
      <c r="AH395" s="199">
        <f>AG395*AF395</f>
        <v>8469.24</v>
      </c>
      <c r="AI395" s="200"/>
    </row>
    <row r="396" spans="1:35" ht="72" x14ac:dyDescent="0.25">
      <c r="A396" s="108">
        <v>2018</v>
      </c>
      <c r="B396" s="108">
        <v>1281</v>
      </c>
      <c r="C396" s="109" t="s">
        <v>964</v>
      </c>
      <c r="D396" s="194" t="s">
        <v>1037</v>
      </c>
      <c r="E396" s="109" t="s">
        <v>697</v>
      </c>
      <c r="F396" s="201" t="s">
        <v>1038</v>
      </c>
      <c r="G396" s="112">
        <v>585.6</v>
      </c>
      <c r="H396" s="112">
        <v>105.6</v>
      </c>
      <c r="I396" s="143" t="s">
        <v>79</v>
      </c>
      <c r="J396" s="112">
        <f>IF(I396="SI", G396-H396,G396)</f>
        <v>480</v>
      </c>
      <c r="K396" s="195" t="s">
        <v>90</v>
      </c>
      <c r="L396" s="108">
        <v>2018</v>
      </c>
      <c r="M396" s="108">
        <v>8600</v>
      </c>
      <c r="N396" s="109" t="s">
        <v>964</v>
      </c>
      <c r="O396" s="111" t="s">
        <v>92</v>
      </c>
      <c r="P396" s="109" t="s">
        <v>93</v>
      </c>
      <c r="Q396" s="109" t="s">
        <v>94</v>
      </c>
      <c r="R396" s="108">
        <v>1</v>
      </c>
      <c r="S396" s="111" t="s">
        <v>84</v>
      </c>
      <c r="T396" s="108">
        <v>1060203</v>
      </c>
      <c r="U396" s="108">
        <v>2340</v>
      </c>
      <c r="V396" s="108">
        <v>1456</v>
      </c>
      <c r="W396" s="108">
        <v>4</v>
      </c>
      <c r="X396" s="113">
        <v>2018</v>
      </c>
      <c r="Y396" s="113">
        <v>272</v>
      </c>
      <c r="Z396" s="113">
        <v>0</v>
      </c>
      <c r="AA396" s="114" t="s">
        <v>964</v>
      </c>
      <c r="AB396" s="108">
        <v>2085</v>
      </c>
      <c r="AC396" s="109" t="s">
        <v>759</v>
      </c>
      <c r="AD396" s="196" t="s">
        <v>974</v>
      </c>
      <c r="AE396" s="196" t="s">
        <v>759</v>
      </c>
      <c r="AF396" s="197">
        <f>AE396-AD396</f>
        <v>-29</v>
      </c>
      <c r="AG396" s="198">
        <f>IF(AI396="SI", 0,J396)</f>
        <v>480</v>
      </c>
      <c r="AH396" s="199">
        <f>AG396*AF396</f>
        <v>-13920</v>
      </c>
      <c r="AI396" s="200"/>
    </row>
    <row r="397" spans="1:35" ht="72" x14ac:dyDescent="0.25">
      <c r="A397" s="108">
        <v>2018</v>
      </c>
      <c r="B397" s="108">
        <v>1282</v>
      </c>
      <c r="C397" s="109" t="s">
        <v>759</v>
      </c>
      <c r="D397" s="194" t="s">
        <v>1039</v>
      </c>
      <c r="E397" s="109" t="s">
        <v>697</v>
      </c>
      <c r="F397" s="201" t="s">
        <v>1040</v>
      </c>
      <c r="G397" s="112">
        <v>7.15</v>
      </c>
      <c r="H397" s="112">
        <v>0.71</v>
      </c>
      <c r="I397" s="143" t="s">
        <v>79</v>
      </c>
      <c r="J397" s="112">
        <f>IF(I397="SI", G397-H397,G397)</f>
        <v>6.44</v>
      </c>
      <c r="K397" s="195" t="s">
        <v>317</v>
      </c>
      <c r="L397" s="108">
        <v>2018</v>
      </c>
      <c r="M397" s="108">
        <v>8650</v>
      </c>
      <c r="N397" s="109" t="s">
        <v>759</v>
      </c>
      <c r="O397" s="111" t="s">
        <v>319</v>
      </c>
      <c r="P397" s="109" t="s">
        <v>320</v>
      </c>
      <c r="Q397" s="109" t="s">
        <v>320</v>
      </c>
      <c r="R397" s="108">
        <v>1</v>
      </c>
      <c r="S397" s="111" t="s">
        <v>84</v>
      </c>
      <c r="T397" s="108">
        <v>1010503</v>
      </c>
      <c r="U397" s="108">
        <v>470</v>
      </c>
      <c r="V397" s="108">
        <v>1156</v>
      </c>
      <c r="W397" s="108">
        <v>1</v>
      </c>
      <c r="X397" s="113">
        <v>2018</v>
      </c>
      <c r="Y397" s="113">
        <v>115</v>
      </c>
      <c r="Z397" s="113">
        <v>0</v>
      </c>
      <c r="AA397" s="114" t="s">
        <v>80</v>
      </c>
      <c r="AB397" s="108">
        <v>2086</v>
      </c>
      <c r="AC397" s="109" t="s">
        <v>759</v>
      </c>
      <c r="AD397" s="196" t="s">
        <v>1041</v>
      </c>
      <c r="AE397" s="196" t="s">
        <v>759</v>
      </c>
      <c r="AF397" s="197">
        <f>AE397-AD397</f>
        <v>-31</v>
      </c>
      <c r="AG397" s="198">
        <f>IF(AI397="SI", 0,J397)</f>
        <v>6.44</v>
      </c>
      <c r="AH397" s="199">
        <f>AG397*AF397</f>
        <v>-199.64000000000001</v>
      </c>
      <c r="AI397" s="200"/>
    </row>
    <row r="398" spans="1:35" ht="72" x14ac:dyDescent="0.25">
      <c r="A398" s="108">
        <v>2018</v>
      </c>
      <c r="B398" s="108">
        <v>1283</v>
      </c>
      <c r="C398" s="109" t="s">
        <v>759</v>
      </c>
      <c r="D398" s="194" t="s">
        <v>1042</v>
      </c>
      <c r="E398" s="109" t="s">
        <v>697</v>
      </c>
      <c r="F398" s="201" t="s">
        <v>1043</v>
      </c>
      <c r="G398" s="112">
        <v>8.44</v>
      </c>
      <c r="H398" s="112">
        <v>1.52</v>
      </c>
      <c r="I398" s="143" t="s">
        <v>79</v>
      </c>
      <c r="J398" s="112">
        <f>IF(I398="SI", G398-H398,G398)</f>
        <v>6.92</v>
      </c>
      <c r="K398" s="195" t="s">
        <v>317</v>
      </c>
      <c r="L398" s="108">
        <v>2018</v>
      </c>
      <c r="M398" s="108">
        <v>8649</v>
      </c>
      <c r="N398" s="109" t="s">
        <v>759</v>
      </c>
      <c r="O398" s="111" t="s">
        <v>319</v>
      </c>
      <c r="P398" s="109" t="s">
        <v>320</v>
      </c>
      <c r="Q398" s="109" t="s">
        <v>320</v>
      </c>
      <c r="R398" s="108">
        <v>1</v>
      </c>
      <c r="S398" s="111" t="s">
        <v>84</v>
      </c>
      <c r="T398" s="108">
        <v>1010503</v>
      </c>
      <c r="U398" s="108">
        <v>470</v>
      </c>
      <c r="V398" s="108">
        <v>1156</v>
      </c>
      <c r="W398" s="108">
        <v>1</v>
      </c>
      <c r="X398" s="113">
        <v>2018</v>
      </c>
      <c r="Y398" s="113">
        <v>115</v>
      </c>
      <c r="Z398" s="113">
        <v>0</v>
      </c>
      <c r="AA398" s="114" t="s">
        <v>80</v>
      </c>
      <c r="AB398" s="108">
        <v>2087</v>
      </c>
      <c r="AC398" s="109" t="s">
        <v>759</v>
      </c>
      <c r="AD398" s="196" t="s">
        <v>1041</v>
      </c>
      <c r="AE398" s="196" t="s">
        <v>759</v>
      </c>
      <c r="AF398" s="197">
        <f>AE398-AD398</f>
        <v>-31</v>
      </c>
      <c r="AG398" s="198">
        <f>IF(AI398="SI", 0,J398)</f>
        <v>6.92</v>
      </c>
      <c r="AH398" s="199">
        <f>AG398*AF398</f>
        <v>-214.52</v>
      </c>
      <c r="AI398" s="200"/>
    </row>
    <row r="399" spans="1:35" ht="60" x14ac:dyDescent="0.25">
      <c r="A399" s="108">
        <v>2018</v>
      </c>
      <c r="B399" s="108">
        <v>1284</v>
      </c>
      <c r="C399" s="109" t="s">
        <v>1044</v>
      </c>
      <c r="D399" s="194" t="s">
        <v>1045</v>
      </c>
      <c r="E399" s="109" t="s">
        <v>701</v>
      </c>
      <c r="F399" s="201" t="s">
        <v>1046</v>
      </c>
      <c r="G399" s="112">
        <v>92.65</v>
      </c>
      <c r="H399" s="112">
        <v>16.71</v>
      </c>
      <c r="I399" s="143" t="s">
        <v>79</v>
      </c>
      <c r="J399" s="112">
        <f>IF(I399="SI", G399-H399,G399)</f>
        <v>75.94</v>
      </c>
      <c r="K399" s="195" t="s">
        <v>317</v>
      </c>
      <c r="L399" s="108">
        <v>2018</v>
      </c>
      <c r="M399" s="108">
        <v>8828</v>
      </c>
      <c r="N399" s="109" t="s">
        <v>1044</v>
      </c>
      <c r="O399" s="111" t="s">
        <v>319</v>
      </c>
      <c r="P399" s="109" t="s">
        <v>320</v>
      </c>
      <c r="Q399" s="109" t="s">
        <v>320</v>
      </c>
      <c r="R399" s="108">
        <v>1</v>
      </c>
      <c r="S399" s="111" t="s">
        <v>84</v>
      </c>
      <c r="T399" s="108">
        <v>1080203</v>
      </c>
      <c r="U399" s="108">
        <v>2890</v>
      </c>
      <c r="V399" s="108">
        <v>1937</v>
      </c>
      <c r="W399" s="108">
        <v>1</v>
      </c>
      <c r="X399" s="113">
        <v>2018</v>
      </c>
      <c r="Y399" s="113">
        <v>123</v>
      </c>
      <c r="Z399" s="113">
        <v>0</v>
      </c>
      <c r="AA399" s="114" t="s">
        <v>80</v>
      </c>
      <c r="AB399" s="108">
        <v>2091</v>
      </c>
      <c r="AC399" s="109" t="s">
        <v>1044</v>
      </c>
      <c r="AD399" s="196" t="s">
        <v>1047</v>
      </c>
      <c r="AE399" s="196" t="s">
        <v>1044</v>
      </c>
      <c r="AF399" s="197">
        <f>AE399-AD399</f>
        <v>-30</v>
      </c>
      <c r="AG399" s="198">
        <f>IF(AI399="SI", 0,J399)</f>
        <v>75.94</v>
      </c>
      <c r="AH399" s="199">
        <f>AG399*AF399</f>
        <v>-2278.1999999999998</v>
      </c>
      <c r="AI399" s="200"/>
    </row>
    <row r="400" spans="1:35" ht="72" x14ac:dyDescent="0.25">
      <c r="A400" s="108">
        <v>2018</v>
      </c>
      <c r="B400" s="108">
        <v>1285</v>
      </c>
      <c r="C400" s="109" t="s">
        <v>1044</v>
      </c>
      <c r="D400" s="194" t="s">
        <v>1048</v>
      </c>
      <c r="E400" s="109" t="s">
        <v>701</v>
      </c>
      <c r="F400" s="201" t="s">
        <v>1049</v>
      </c>
      <c r="G400" s="112">
        <v>31.46</v>
      </c>
      <c r="H400" s="112">
        <v>5.67</v>
      </c>
      <c r="I400" s="143" t="s">
        <v>79</v>
      </c>
      <c r="J400" s="112">
        <f>IF(I400="SI", G400-H400,G400)</f>
        <v>25.79</v>
      </c>
      <c r="K400" s="195" t="s">
        <v>317</v>
      </c>
      <c r="L400" s="108">
        <v>2018</v>
      </c>
      <c r="M400" s="108">
        <v>8829</v>
      </c>
      <c r="N400" s="109" t="s">
        <v>1044</v>
      </c>
      <c r="O400" s="111" t="s">
        <v>319</v>
      </c>
      <c r="P400" s="109" t="s">
        <v>320</v>
      </c>
      <c r="Q400" s="109" t="s">
        <v>320</v>
      </c>
      <c r="R400" s="108">
        <v>1</v>
      </c>
      <c r="S400" s="111" t="s">
        <v>84</v>
      </c>
      <c r="T400" s="108">
        <v>1080203</v>
      </c>
      <c r="U400" s="108">
        <v>2890</v>
      </c>
      <c r="V400" s="108">
        <v>1937</v>
      </c>
      <c r="W400" s="108">
        <v>1</v>
      </c>
      <c r="X400" s="113">
        <v>2018</v>
      </c>
      <c r="Y400" s="113">
        <v>123</v>
      </c>
      <c r="Z400" s="113">
        <v>0</v>
      </c>
      <c r="AA400" s="114" t="s">
        <v>80</v>
      </c>
      <c r="AB400" s="108">
        <v>2092</v>
      </c>
      <c r="AC400" s="109" t="s">
        <v>1044</v>
      </c>
      <c r="AD400" s="196" t="s">
        <v>1047</v>
      </c>
      <c r="AE400" s="196" t="s">
        <v>1044</v>
      </c>
      <c r="AF400" s="197">
        <f>AE400-AD400</f>
        <v>-30</v>
      </c>
      <c r="AG400" s="198">
        <f>IF(AI400="SI", 0,J400)</f>
        <v>25.79</v>
      </c>
      <c r="AH400" s="199">
        <f>AG400*AF400</f>
        <v>-773.69999999999993</v>
      </c>
      <c r="AI400" s="200"/>
    </row>
    <row r="401" spans="1:35" ht="48" x14ac:dyDescent="0.25">
      <c r="A401" s="108">
        <v>2018</v>
      </c>
      <c r="B401" s="108">
        <v>1286</v>
      </c>
      <c r="C401" s="109" t="s">
        <v>1044</v>
      </c>
      <c r="D401" s="194" t="s">
        <v>1050</v>
      </c>
      <c r="E401" s="109" t="s">
        <v>697</v>
      </c>
      <c r="F401" s="201" t="s">
        <v>419</v>
      </c>
      <c r="G401" s="112">
        <v>348.72</v>
      </c>
      <c r="H401" s="112">
        <v>62.88</v>
      </c>
      <c r="I401" s="143" t="s">
        <v>79</v>
      </c>
      <c r="J401" s="112">
        <f>IF(I401="SI", G401-H401,G401)</f>
        <v>285.84000000000003</v>
      </c>
      <c r="K401" s="195" t="s">
        <v>317</v>
      </c>
      <c r="L401" s="108">
        <v>2018</v>
      </c>
      <c r="M401" s="108">
        <v>8741</v>
      </c>
      <c r="N401" s="109" t="s">
        <v>818</v>
      </c>
      <c r="O401" s="111" t="s">
        <v>420</v>
      </c>
      <c r="P401" s="109" t="s">
        <v>421</v>
      </c>
      <c r="Q401" s="109" t="s">
        <v>421</v>
      </c>
      <c r="R401" s="108">
        <v>1</v>
      </c>
      <c r="S401" s="111" t="s">
        <v>84</v>
      </c>
      <c r="T401" s="108">
        <v>1080203</v>
      </c>
      <c r="U401" s="108">
        <v>2890</v>
      </c>
      <c r="V401" s="108">
        <v>1937</v>
      </c>
      <c r="W401" s="108">
        <v>1</v>
      </c>
      <c r="X401" s="113">
        <v>2018</v>
      </c>
      <c r="Y401" s="113">
        <v>123</v>
      </c>
      <c r="Z401" s="113">
        <v>0</v>
      </c>
      <c r="AA401" s="114" t="s">
        <v>80</v>
      </c>
      <c r="AB401" s="108">
        <v>2093</v>
      </c>
      <c r="AC401" s="109" t="s">
        <v>1044</v>
      </c>
      <c r="AD401" s="196" t="s">
        <v>1041</v>
      </c>
      <c r="AE401" s="196" t="s">
        <v>1044</v>
      </c>
      <c r="AF401" s="197">
        <f>AE401-AD401</f>
        <v>-26</v>
      </c>
      <c r="AG401" s="198">
        <f>IF(AI401="SI", 0,J401)</f>
        <v>285.84000000000003</v>
      </c>
      <c r="AH401" s="199">
        <f>AG401*AF401</f>
        <v>-7431.8400000000011</v>
      </c>
      <c r="AI401" s="200"/>
    </row>
    <row r="402" spans="1:35" ht="48" x14ac:dyDescent="0.25">
      <c r="A402" s="108">
        <v>2018</v>
      </c>
      <c r="B402" s="108">
        <v>1287</v>
      </c>
      <c r="C402" s="109" t="s">
        <v>1044</v>
      </c>
      <c r="D402" s="194" t="s">
        <v>1051</v>
      </c>
      <c r="E402" s="109" t="s">
        <v>697</v>
      </c>
      <c r="F402" s="201" t="s">
        <v>419</v>
      </c>
      <c r="G402" s="112">
        <v>125.1</v>
      </c>
      <c r="H402" s="112">
        <v>22.56</v>
      </c>
      <c r="I402" s="143" t="s">
        <v>79</v>
      </c>
      <c r="J402" s="112">
        <f>IF(I402="SI", G402-H402,G402)</f>
        <v>102.53999999999999</v>
      </c>
      <c r="K402" s="195" t="s">
        <v>317</v>
      </c>
      <c r="L402" s="108">
        <v>2018</v>
      </c>
      <c r="M402" s="108">
        <v>8737</v>
      </c>
      <c r="N402" s="109" t="s">
        <v>818</v>
      </c>
      <c r="O402" s="111" t="s">
        <v>420</v>
      </c>
      <c r="P402" s="109" t="s">
        <v>421</v>
      </c>
      <c r="Q402" s="109" t="s">
        <v>421</v>
      </c>
      <c r="R402" s="108">
        <v>1</v>
      </c>
      <c r="S402" s="111" t="s">
        <v>84</v>
      </c>
      <c r="T402" s="108">
        <v>1080203</v>
      </c>
      <c r="U402" s="108">
        <v>2890</v>
      </c>
      <c r="V402" s="108">
        <v>1937</v>
      </c>
      <c r="W402" s="108">
        <v>1</v>
      </c>
      <c r="X402" s="113">
        <v>2018</v>
      </c>
      <c r="Y402" s="113">
        <v>123</v>
      </c>
      <c r="Z402" s="113">
        <v>0</v>
      </c>
      <c r="AA402" s="114" t="s">
        <v>80</v>
      </c>
      <c r="AB402" s="108">
        <v>2094</v>
      </c>
      <c r="AC402" s="109" t="s">
        <v>1044</v>
      </c>
      <c r="AD402" s="196" t="s">
        <v>1041</v>
      </c>
      <c r="AE402" s="196" t="s">
        <v>1044</v>
      </c>
      <c r="AF402" s="197">
        <f>AE402-AD402</f>
        <v>-26</v>
      </c>
      <c r="AG402" s="198">
        <f>IF(AI402="SI", 0,J402)</f>
        <v>102.53999999999999</v>
      </c>
      <c r="AH402" s="199">
        <f>AG402*AF402</f>
        <v>-2666.04</v>
      </c>
      <c r="AI402" s="200"/>
    </row>
    <row r="403" spans="1:35" ht="60" x14ac:dyDescent="0.25">
      <c r="A403" s="108">
        <v>2018</v>
      </c>
      <c r="B403" s="108">
        <v>1288</v>
      </c>
      <c r="C403" s="109" t="s">
        <v>1044</v>
      </c>
      <c r="D403" s="194" t="s">
        <v>1052</v>
      </c>
      <c r="E403" s="109" t="s">
        <v>964</v>
      </c>
      <c r="F403" s="201" t="s">
        <v>1053</v>
      </c>
      <c r="G403" s="112">
        <v>181.24</v>
      </c>
      <c r="H403" s="112">
        <v>32.68</v>
      </c>
      <c r="I403" s="143" t="s">
        <v>79</v>
      </c>
      <c r="J403" s="112">
        <f>IF(I403="SI", G403-H403,G403)</f>
        <v>148.56</v>
      </c>
      <c r="K403" s="195" t="s">
        <v>317</v>
      </c>
      <c r="L403" s="108">
        <v>2018</v>
      </c>
      <c r="M403" s="108">
        <v>8769</v>
      </c>
      <c r="N403" s="109" t="s">
        <v>701</v>
      </c>
      <c r="O403" s="111" t="s">
        <v>425</v>
      </c>
      <c r="P403" s="109" t="s">
        <v>426</v>
      </c>
      <c r="Q403" s="109" t="s">
        <v>426</v>
      </c>
      <c r="R403" s="108">
        <v>1</v>
      </c>
      <c r="S403" s="111" t="s">
        <v>84</v>
      </c>
      <c r="T403" s="108">
        <v>1080203</v>
      </c>
      <c r="U403" s="108">
        <v>2890</v>
      </c>
      <c r="V403" s="108">
        <v>1937</v>
      </c>
      <c r="W403" s="108">
        <v>1</v>
      </c>
      <c r="X403" s="113">
        <v>2018</v>
      </c>
      <c r="Y403" s="113">
        <v>123</v>
      </c>
      <c r="Z403" s="113">
        <v>0</v>
      </c>
      <c r="AA403" s="114" t="s">
        <v>80</v>
      </c>
      <c r="AB403" s="108">
        <v>2095</v>
      </c>
      <c r="AC403" s="109" t="s">
        <v>1044</v>
      </c>
      <c r="AD403" s="196" t="s">
        <v>1054</v>
      </c>
      <c r="AE403" s="196" t="s">
        <v>1044</v>
      </c>
      <c r="AF403" s="197">
        <f>AE403-AD403</f>
        <v>-27</v>
      </c>
      <c r="AG403" s="198">
        <f>IF(AI403="SI", 0,J403)</f>
        <v>148.56</v>
      </c>
      <c r="AH403" s="199">
        <f>AG403*AF403</f>
        <v>-4011.12</v>
      </c>
      <c r="AI403" s="200"/>
    </row>
    <row r="404" spans="1:35" ht="48" x14ac:dyDescent="0.25">
      <c r="A404" s="108">
        <v>2018</v>
      </c>
      <c r="B404" s="108">
        <v>1289</v>
      </c>
      <c r="C404" s="109" t="s">
        <v>1044</v>
      </c>
      <c r="D404" s="194" t="s">
        <v>1055</v>
      </c>
      <c r="E404" s="109" t="s">
        <v>1044</v>
      </c>
      <c r="F404" s="201" t="s">
        <v>419</v>
      </c>
      <c r="G404" s="112">
        <v>10.19</v>
      </c>
      <c r="H404" s="112">
        <v>1.84</v>
      </c>
      <c r="I404" s="143" t="s">
        <v>79</v>
      </c>
      <c r="J404" s="112">
        <f>IF(I404="SI", G404-H404,G404)</f>
        <v>8.35</v>
      </c>
      <c r="K404" s="195" t="s">
        <v>317</v>
      </c>
      <c r="L404" s="108">
        <v>2018</v>
      </c>
      <c r="M404" s="108">
        <v>8860</v>
      </c>
      <c r="N404" s="109" t="s">
        <v>1044</v>
      </c>
      <c r="O404" s="111" t="s">
        <v>420</v>
      </c>
      <c r="P404" s="109" t="s">
        <v>421</v>
      </c>
      <c r="Q404" s="109" t="s">
        <v>421</v>
      </c>
      <c r="R404" s="108">
        <v>1</v>
      </c>
      <c r="S404" s="111" t="s">
        <v>84</v>
      </c>
      <c r="T404" s="108">
        <v>1080203</v>
      </c>
      <c r="U404" s="108">
        <v>2890</v>
      </c>
      <c r="V404" s="108">
        <v>1937</v>
      </c>
      <c r="W404" s="108">
        <v>1</v>
      </c>
      <c r="X404" s="113">
        <v>2018</v>
      </c>
      <c r="Y404" s="113">
        <v>123</v>
      </c>
      <c r="Z404" s="113">
        <v>0</v>
      </c>
      <c r="AA404" s="114" t="s">
        <v>80</v>
      </c>
      <c r="AB404" s="108">
        <v>2099</v>
      </c>
      <c r="AC404" s="109" t="s">
        <v>1044</v>
      </c>
      <c r="AD404" s="196" t="s">
        <v>1047</v>
      </c>
      <c r="AE404" s="196" t="s">
        <v>1044</v>
      </c>
      <c r="AF404" s="197">
        <f>AE404-AD404</f>
        <v>-30</v>
      </c>
      <c r="AG404" s="198">
        <f>IF(AI404="SI", 0,J404)</f>
        <v>8.35</v>
      </c>
      <c r="AH404" s="199">
        <f>AG404*AF404</f>
        <v>-250.5</v>
      </c>
      <c r="AI404" s="200"/>
    </row>
    <row r="405" spans="1:35" ht="60" x14ac:dyDescent="0.25">
      <c r="A405" s="108">
        <v>2018</v>
      </c>
      <c r="B405" s="108">
        <v>1290</v>
      </c>
      <c r="C405" s="109" t="s">
        <v>560</v>
      </c>
      <c r="D405" s="194" t="s">
        <v>1056</v>
      </c>
      <c r="E405" s="109" t="s">
        <v>964</v>
      </c>
      <c r="F405" s="201" t="s">
        <v>1057</v>
      </c>
      <c r="G405" s="112">
        <v>7916.67</v>
      </c>
      <c r="H405" s="112">
        <v>0</v>
      </c>
      <c r="I405" s="143" t="s">
        <v>79</v>
      </c>
      <c r="J405" s="112">
        <f>IF(I405="SI", G405-H405,G405)</f>
        <v>7916.67</v>
      </c>
      <c r="K405" s="195" t="s">
        <v>642</v>
      </c>
      <c r="L405" s="108">
        <v>2018</v>
      </c>
      <c r="M405" s="108">
        <v>8651</v>
      </c>
      <c r="N405" s="109" t="s">
        <v>759</v>
      </c>
      <c r="O405" s="111" t="s">
        <v>643</v>
      </c>
      <c r="P405" s="109" t="s">
        <v>644</v>
      </c>
      <c r="Q405" s="109" t="s">
        <v>644</v>
      </c>
      <c r="R405" s="108">
        <v>4</v>
      </c>
      <c r="S405" s="111" t="s">
        <v>206</v>
      </c>
      <c r="T405" s="108">
        <v>1100103</v>
      </c>
      <c r="U405" s="108">
        <v>3770</v>
      </c>
      <c r="V405" s="108">
        <v>1780</v>
      </c>
      <c r="W405" s="108">
        <v>2</v>
      </c>
      <c r="X405" s="113">
        <v>2018</v>
      </c>
      <c r="Y405" s="113">
        <v>450</v>
      </c>
      <c r="Z405" s="113">
        <v>0</v>
      </c>
      <c r="AA405" s="114" t="s">
        <v>80</v>
      </c>
      <c r="AB405" s="108">
        <v>2126</v>
      </c>
      <c r="AC405" s="109" t="s">
        <v>560</v>
      </c>
      <c r="AD405" s="196" t="s">
        <v>1058</v>
      </c>
      <c r="AE405" s="196" t="s">
        <v>560</v>
      </c>
      <c r="AF405" s="197">
        <f>AE405-AD405</f>
        <v>-71</v>
      </c>
      <c r="AG405" s="198">
        <f>IF(AI405="SI", 0,J405)</f>
        <v>7916.67</v>
      </c>
      <c r="AH405" s="199">
        <f>AG405*AF405</f>
        <v>-562083.56999999995</v>
      </c>
      <c r="AI405" s="200"/>
    </row>
    <row r="406" spans="1:35" ht="36" x14ac:dyDescent="0.25">
      <c r="A406" s="108">
        <v>2018</v>
      </c>
      <c r="B406" s="108">
        <v>1291</v>
      </c>
      <c r="C406" s="109" t="s">
        <v>838</v>
      </c>
      <c r="D406" s="194" t="s">
        <v>1059</v>
      </c>
      <c r="E406" s="109" t="s">
        <v>701</v>
      </c>
      <c r="F406" s="201" t="s">
        <v>1060</v>
      </c>
      <c r="G406" s="112">
        <v>501.73</v>
      </c>
      <c r="H406" s="112">
        <v>90.48</v>
      </c>
      <c r="I406" s="143" t="s">
        <v>79</v>
      </c>
      <c r="J406" s="112">
        <f>IF(I406="SI", G406-H406,G406)</f>
        <v>411.25</v>
      </c>
      <c r="K406" s="195" t="s">
        <v>1061</v>
      </c>
      <c r="L406" s="108">
        <v>2018</v>
      </c>
      <c r="M406" s="108">
        <v>8826</v>
      </c>
      <c r="N406" s="109" t="s">
        <v>1044</v>
      </c>
      <c r="O406" s="111" t="s">
        <v>1062</v>
      </c>
      <c r="P406" s="109" t="s">
        <v>1063</v>
      </c>
      <c r="Q406" s="109" t="s">
        <v>80</v>
      </c>
      <c r="R406" s="108">
        <v>1</v>
      </c>
      <c r="S406" s="111" t="s">
        <v>84</v>
      </c>
      <c r="T406" s="108">
        <v>1010503</v>
      </c>
      <c r="U406" s="108">
        <v>470</v>
      </c>
      <c r="V406" s="108">
        <v>1156</v>
      </c>
      <c r="W406" s="108">
        <v>5</v>
      </c>
      <c r="X406" s="113">
        <v>2018</v>
      </c>
      <c r="Y406" s="113">
        <v>350</v>
      </c>
      <c r="Z406" s="113">
        <v>0</v>
      </c>
      <c r="AA406" s="114" t="s">
        <v>838</v>
      </c>
      <c r="AB406" s="108">
        <v>2128</v>
      </c>
      <c r="AC406" s="109" t="s">
        <v>838</v>
      </c>
      <c r="AD406" s="196" t="s">
        <v>668</v>
      </c>
      <c r="AE406" s="196" t="s">
        <v>838</v>
      </c>
      <c r="AF406" s="197">
        <f>AE406-AD406</f>
        <v>-41</v>
      </c>
      <c r="AG406" s="198">
        <f>IF(AI406="SI", 0,J406)</f>
        <v>411.25</v>
      </c>
      <c r="AH406" s="199">
        <f>AG406*AF406</f>
        <v>-16861.25</v>
      </c>
      <c r="AI406" s="200"/>
    </row>
    <row r="407" spans="1:35" ht="24" x14ac:dyDescent="0.25">
      <c r="A407" s="108">
        <v>2018</v>
      </c>
      <c r="B407" s="108">
        <v>1292</v>
      </c>
      <c r="C407" s="109" t="s">
        <v>838</v>
      </c>
      <c r="D407" s="194" t="s">
        <v>1064</v>
      </c>
      <c r="E407" s="109" t="s">
        <v>114</v>
      </c>
      <c r="F407" s="201" t="s">
        <v>1065</v>
      </c>
      <c r="G407" s="112">
        <v>4399.5</v>
      </c>
      <c r="H407" s="112">
        <v>209.5</v>
      </c>
      <c r="I407" s="143" t="s">
        <v>79</v>
      </c>
      <c r="J407" s="112">
        <f>IF(I407="SI", G407-H407,G407)</f>
        <v>4190</v>
      </c>
      <c r="K407" s="195" t="s">
        <v>1066</v>
      </c>
      <c r="L407" s="108">
        <v>2018</v>
      </c>
      <c r="M407" s="108">
        <v>8879</v>
      </c>
      <c r="N407" s="109" t="s">
        <v>840</v>
      </c>
      <c r="O407" s="111" t="s">
        <v>463</v>
      </c>
      <c r="P407" s="109" t="s">
        <v>464</v>
      </c>
      <c r="Q407" s="109" t="s">
        <v>464</v>
      </c>
      <c r="R407" s="108">
        <v>4</v>
      </c>
      <c r="S407" s="111" t="s">
        <v>206</v>
      </c>
      <c r="T407" s="108">
        <v>1100403</v>
      </c>
      <c r="U407" s="108">
        <v>4100</v>
      </c>
      <c r="V407" s="108">
        <v>1813</v>
      </c>
      <c r="W407" s="108">
        <v>1</v>
      </c>
      <c r="X407" s="113">
        <v>2018</v>
      </c>
      <c r="Y407" s="113">
        <v>321</v>
      </c>
      <c r="Z407" s="113">
        <v>0</v>
      </c>
      <c r="AA407" s="114" t="s">
        <v>1067</v>
      </c>
      <c r="AB407" s="108">
        <v>2137</v>
      </c>
      <c r="AC407" s="109" t="s">
        <v>1067</v>
      </c>
      <c r="AD407" s="196" t="s">
        <v>575</v>
      </c>
      <c r="AE407" s="196" t="s">
        <v>1067</v>
      </c>
      <c r="AF407" s="197">
        <f>AE407-AD407</f>
        <v>-6</v>
      </c>
      <c r="AG407" s="198">
        <f>IF(AI407="SI", 0,J407)</f>
        <v>4190</v>
      </c>
      <c r="AH407" s="199">
        <f>AG407*AF407</f>
        <v>-25140</v>
      </c>
      <c r="AI407" s="200"/>
    </row>
    <row r="408" spans="1:35" x14ac:dyDescent="0.25">
      <c r="A408" s="108">
        <v>2018</v>
      </c>
      <c r="B408" s="108">
        <v>1293</v>
      </c>
      <c r="C408" s="109" t="s">
        <v>838</v>
      </c>
      <c r="D408" s="194" t="s">
        <v>1068</v>
      </c>
      <c r="E408" s="109" t="s">
        <v>1044</v>
      </c>
      <c r="F408" s="201" t="s">
        <v>1069</v>
      </c>
      <c r="G408" s="112">
        <v>120</v>
      </c>
      <c r="H408" s="112">
        <v>0</v>
      </c>
      <c r="I408" s="143" t="s">
        <v>79</v>
      </c>
      <c r="J408" s="112">
        <f>IF(I408="SI", G408-H408,G408)</f>
        <v>120</v>
      </c>
      <c r="K408" s="195" t="s">
        <v>1070</v>
      </c>
      <c r="L408" s="108">
        <v>2018</v>
      </c>
      <c r="M408" s="108">
        <v>8844</v>
      </c>
      <c r="N408" s="109" t="s">
        <v>1044</v>
      </c>
      <c r="O408" s="111" t="s">
        <v>1071</v>
      </c>
      <c r="P408" s="109" t="s">
        <v>1072</v>
      </c>
      <c r="Q408" s="109" t="s">
        <v>80</v>
      </c>
      <c r="R408" s="108">
        <v>4</v>
      </c>
      <c r="S408" s="111" t="s">
        <v>206</v>
      </c>
      <c r="T408" s="108">
        <v>1010803</v>
      </c>
      <c r="U408" s="108">
        <v>800</v>
      </c>
      <c r="V408" s="108">
        <v>1040</v>
      </c>
      <c r="W408" s="108">
        <v>1</v>
      </c>
      <c r="X408" s="113">
        <v>2018</v>
      </c>
      <c r="Y408" s="113">
        <v>255</v>
      </c>
      <c r="Z408" s="113">
        <v>0</v>
      </c>
      <c r="AA408" s="114" t="s">
        <v>1067</v>
      </c>
      <c r="AB408" s="108">
        <v>2135</v>
      </c>
      <c r="AC408" s="109" t="s">
        <v>1067</v>
      </c>
      <c r="AD408" s="196" t="s">
        <v>1047</v>
      </c>
      <c r="AE408" s="196" t="s">
        <v>1067</v>
      </c>
      <c r="AF408" s="197">
        <f>AE408-AD408</f>
        <v>-23</v>
      </c>
      <c r="AG408" s="198">
        <f>IF(AI408="SI", 0,J408)</f>
        <v>120</v>
      </c>
      <c r="AH408" s="199">
        <f>AG408*AF408</f>
        <v>-2760</v>
      </c>
      <c r="AI408" s="200"/>
    </row>
    <row r="409" spans="1:35" x14ac:dyDescent="0.25">
      <c r="A409" s="108">
        <v>2018</v>
      </c>
      <c r="B409" s="108">
        <v>1294</v>
      </c>
      <c r="C409" s="109" t="s">
        <v>838</v>
      </c>
      <c r="D409" s="194" t="s">
        <v>1073</v>
      </c>
      <c r="E409" s="109" t="s">
        <v>701</v>
      </c>
      <c r="F409" s="201" t="s">
        <v>1074</v>
      </c>
      <c r="G409" s="112">
        <v>286.7</v>
      </c>
      <c r="H409" s="112">
        <v>51.7</v>
      </c>
      <c r="I409" s="143" t="s">
        <v>79</v>
      </c>
      <c r="J409" s="112">
        <f>IF(I409="SI", G409-H409,G409)</f>
        <v>235</v>
      </c>
      <c r="K409" s="195" t="s">
        <v>80</v>
      </c>
      <c r="L409" s="108">
        <v>2018</v>
      </c>
      <c r="M409" s="108">
        <v>8827</v>
      </c>
      <c r="N409" s="109" t="s">
        <v>1044</v>
      </c>
      <c r="O409" s="111" t="s">
        <v>1075</v>
      </c>
      <c r="P409" s="109" t="s">
        <v>1076</v>
      </c>
      <c r="Q409" s="109" t="s">
        <v>1077</v>
      </c>
      <c r="R409" s="108">
        <v>4</v>
      </c>
      <c r="S409" s="111" t="s">
        <v>206</v>
      </c>
      <c r="T409" s="108">
        <v>1040202</v>
      </c>
      <c r="U409" s="108">
        <v>1560</v>
      </c>
      <c r="V409" s="108">
        <v>1368</v>
      </c>
      <c r="W409" s="108">
        <v>1</v>
      </c>
      <c r="X409" s="113">
        <v>2018</v>
      </c>
      <c r="Y409" s="113">
        <v>362</v>
      </c>
      <c r="Z409" s="113">
        <v>0</v>
      </c>
      <c r="AA409" s="114" t="s">
        <v>1067</v>
      </c>
      <c r="AB409" s="108">
        <v>2139</v>
      </c>
      <c r="AC409" s="109" t="s">
        <v>1067</v>
      </c>
      <c r="AD409" s="196" t="s">
        <v>575</v>
      </c>
      <c r="AE409" s="196" t="s">
        <v>1067</v>
      </c>
      <c r="AF409" s="197">
        <f>AE409-AD409</f>
        <v>-6</v>
      </c>
      <c r="AG409" s="198">
        <f>IF(AI409="SI", 0,J409)</f>
        <v>235</v>
      </c>
      <c r="AH409" s="199">
        <f>AG409*AF409</f>
        <v>-1410</v>
      </c>
      <c r="AI409" s="200"/>
    </row>
    <row r="410" spans="1:35" ht="24" x14ac:dyDescent="0.25">
      <c r="A410" s="108">
        <v>2018</v>
      </c>
      <c r="B410" s="108">
        <v>1295</v>
      </c>
      <c r="C410" s="109" t="s">
        <v>838</v>
      </c>
      <c r="D410" s="194" t="s">
        <v>1078</v>
      </c>
      <c r="E410" s="109" t="s">
        <v>1044</v>
      </c>
      <c r="F410" s="201" t="s">
        <v>436</v>
      </c>
      <c r="G410" s="112">
        <v>563.70000000000005</v>
      </c>
      <c r="H410" s="112">
        <v>0</v>
      </c>
      <c r="I410" s="143" t="s">
        <v>79</v>
      </c>
      <c r="J410" s="112">
        <f>IF(I410="SI", G410-H410,G410)</f>
        <v>563.70000000000005</v>
      </c>
      <c r="K410" s="195" t="s">
        <v>431</v>
      </c>
      <c r="L410" s="108">
        <v>2018</v>
      </c>
      <c r="M410" s="108">
        <v>8859</v>
      </c>
      <c r="N410" s="109" t="s">
        <v>1044</v>
      </c>
      <c r="O410" s="111" t="s">
        <v>437</v>
      </c>
      <c r="P410" s="109" t="s">
        <v>438</v>
      </c>
      <c r="Q410" s="109" t="s">
        <v>439</v>
      </c>
      <c r="R410" s="108">
        <v>4</v>
      </c>
      <c r="S410" s="111" t="s">
        <v>206</v>
      </c>
      <c r="T410" s="108">
        <v>1010803</v>
      </c>
      <c r="U410" s="108">
        <v>800</v>
      </c>
      <c r="V410" s="108">
        <v>1043</v>
      </c>
      <c r="W410" s="108">
        <v>5</v>
      </c>
      <c r="X410" s="113">
        <v>2018</v>
      </c>
      <c r="Y410" s="113">
        <v>78</v>
      </c>
      <c r="Z410" s="113">
        <v>0</v>
      </c>
      <c r="AA410" s="114" t="s">
        <v>1067</v>
      </c>
      <c r="AB410" s="108">
        <v>2140</v>
      </c>
      <c r="AC410" s="109" t="s">
        <v>1067</v>
      </c>
      <c r="AD410" s="196" t="s">
        <v>1047</v>
      </c>
      <c r="AE410" s="196" t="s">
        <v>1067</v>
      </c>
      <c r="AF410" s="197">
        <f>AE410-AD410</f>
        <v>-23</v>
      </c>
      <c r="AG410" s="198">
        <f>IF(AI410="SI", 0,J410)</f>
        <v>563.70000000000005</v>
      </c>
      <c r="AH410" s="199">
        <f>AG410*AF410</f>
        <v>-12965.1</v>
      </c>
      <c r="AI410" s="200"/>
    </row>
    <row r="411" spans="1:35" x14ac:dyDescent="0.25">
      <c r="A411" s="108">
        <v>2018</v>
      </c>
      <c r="B411" s="108">
        <v>1296</v>
      </c>
      <c r="C411" s="109" t="s">
        <v>838</v>
      </c>
      <c r="D411" s="194" t="s">
        <v>1079</v>
      </c>
      <c r="E411" s="109" t="s">
        <v>114</v>
      </c>
      <c r="F411" s="201"/>
      <c r="G411" s="112">
        <v>7623.61</v>
      </c>
      <c r="H411" s="112">
        <v>0</v>
      </c>
      <c r="I411" s="143" t="s">
        <v>79</v>
      </c>
      <c r="J411" s="112">
        <f>IF(I411="SI", G411-H411,G411)</f>
        <v>7623.61</v>
      </c>
      <c r="K411" s="195" t="s">
        <v>1080</v>
      </c>
      <c r="L411" s="108">
        <v>2018</v>
      </c>
      <c r="M411" s="108">
        <v>8878</v>
      </c>
      <c r="N411" s="109" t="s">
        <v>840</v>
      </c>
      <c r="O411" s="111" t="s">
        <v>463</v>
      </c>
      <c r="P411" s="109" t="s">
        <v>464</v>
      </c>
      <c r="Q411" s="109" t="s">
        <v>464</v>
      </c>
      <c r="R411" s="108">
        <v>4</v>
      </c>
      <c r="S411" s="111" t="s">
        <v>206</v>
      </c>
      <c r="T411" s="108">
        <v>1040503</v>
      </c>
      <c r="U411" s="108">
        <v>1900</v>
      </c>
      <c r="V411" s="108">
        <v>1428</v>
      </c>
      <c r="W411" s="108">
        <v>1</v>
      </c>
      <c r="X411" s="113">
        <v>2018</v>
      </c>
      <c r="Y411" s="113">
        <v>222</v>
      </c>
      <c r="Z411" s="113">
        <v>0</v>
      </c>
      <c r="AA411" s="114" t="s">
        <v>1067</v>
      </c>
      <c r="AB411" s="108">
        <v>2136</v>
      </c>
      <c r="AC411" s="109" t="s">
        <v>1067</v>
      </c>
      <c r="AD411" s="196" t="s">
        <v>575</v>
      </c>
      <c r="AE411" s="196" t="s">
        <v>1067</v>
      </c>
      <c r="AF411" s="197">
        <f>AE411-AD411</f>
        <v>-6</v>
      </c>
      <c r="AG411" s="198">
        <f>IF(AI411="SI", 0,J411)</f>
        <v>7623.61</v>
      </c>
      <c r="AH411" s="199">
        <f>AG411*AF411</f>
        <v>-45741.659999999996</v>
      </c>
      <c r="AI411" s="200"/>
    </row>
    <row r="412" spans="1:35" x14ac:dyDescent="0.25">
      <c r="A412" s="108">
        <v>2018</v>
      </c>
      <c r="B412" s="108">
        <v>1296</v>
      </c>
      <c r="C412" s="109" t="s">
        <v>838</v>
      </c>
      <c r="D412" s="194" t="s">
        <v>1079</v>
      </c>
      <c r="E412" s="109" t="s">
        <v>114</v>
      </c>
      <c r="F412" s="201"/>
      <c r="G412" s="112">
        <v>115.5</v>
      </c>
      <c r="H412" s="112">
        <v>0</v>
      </c>
      <c r="I412" s="143" t="s">
        <v>79</v>
      </c>
      <c r="J412" s="112">
        <f>IF(I412="SI", G412-H412,G412)</f>
        <v>115.5</v>
      </c>
      <c r="K412" s="195" t="s">
        <v>1066</v>
      </c>
      <c r="L412" s="108">
        <v>2018</v>
      </c>
      <c r="M412" s="108">
        <v>8878</v>
      </c>
      <c r="N412" s="109" t="s">
        <v>840</v>
      </c>
      <c r="O412" s="111" t="s">
        <v>463</v>
      </c>
      <c r="P412" s="109" t="s">
        <v>464</v>
      </c>
      <c r="Q412" s="109" t="s">
        <v>464</v>
      </c>
      <c r="R412" s="108">
        <v>4</v>
      </c>
      <c r="S412" s="111" t="s">
        <v>206</v>
      </c>
      <c r="T412" s="108">
        <v>1100403</v>
      </c>
      <c r="U412" s="108">
        <v>4100</v>
      </c>
      <c r="V412" s="108">
        <v>1813</v>
      </c>
      <c r="W412" s="108">
        <v>1</v>
      </c>
      <c r="X412" s="113">
        <v>2018</v>
      </c>
      <c r="Y412" s="113">
        <v>321</v>
      </c>
      <c r="Z412" s="113">
        <v>0</v>
      </c>
      <c r="AA412" s="114" t="s">
        <v>1067</v>
      </c>
      <c r="AB412" s="108">
        <v>2137</v>
      </c>
      <c r="AC412" s="109" t="s">
        <v>1067</v>
      </c>
      <c r="AD412" s="196" t="s">
        <v>575</v>
      </c>
      <c r="AE412" s="196" t="s">
        <v>1067</v>
      </c>
      <c r="AF412" s="197">
        <f>AE412-AD412</f>
        <v>-6</v>
      </c>
      <c r="AG412" s="198">
        <f>IF(AI412="SI", 0,J412)</f>
        <v>115.5</v>
      </c>
      <c r="AH412" s="199">
        <f>AG412*AF412</f>
        <v>-693</v>
      </c>
      <c r="AI412" s="200"/>
    </row>
    <row r="413" spans="1:35" x14ac:dyDescent="0.25">
      <c r="A413" s="108">
        <v>2018</v>
      </c>
      <c r="B413" s="108">
        <v>1296</v>
      </c>
      <c r="C413" s="109" t="s">
        <v>838</v>
      </c>
      <c r="D413" s="194" t="s">
        <v>1079</v>
      </c>
      <c r="E413" s="109" t="s">
        <v>114</v>
      </c>
      <c r="F413" s="201"/>
      <c r="G413" s="112">
        <v>52.98</v>
      </c>
      <c r="H413" s="112">
        <v>0</v>
      </c>
      <c r="I413" s="143" t="s">
        <v>79</v>
      </c>
      <c r="J413" s="112">
        <f>IF(I413="SI", G413-H413,G413)</f>
        <v>52.98</v>
      </c>
      <c r="K413" s="195" t="s">
        <v>80</v>
      </c>
      <c r="L413" s="108">
        <v>2018</v>
      </c>
      <c r="M413" s="108">
        <v>8878</v>
      </c>
      <c r="N413" s="109" t="s">
        <v>840</v>
      </c>
      <c r="O413" s="111" t="s">
        <v>463</v>
      </c>
      <c r="P413" s="109" t="s">
        <v>464</v>
      </c>
      <c r="Q413" s="109" t="s">
        <v>464</v>
      </c>
      <c r="R413" s="108">
        <v>4</v>
      </c>
      <c r="S413" s="111" t="s">
        <v>206</v>
      </c>
      <c r="T413" s="108">
        <v>1100403</v>
      </c>
      <c r="U413" s="108">
        <v>4100</v>
      </c>
      <c r="V413" s="108">
        <v>1813</v>
      </c>
      <c r="W413" s="108">
        <v>1</v>
      </c>
      <c r="X413" s="113">
        <v>2018</v>
      </c>
      <c r="Y413" s="113">
        <v>337</v>
      </c>
      <c r="Z413" s="113">
        <v>0</v>
      </c>
      <c r="AA413" s="114" t="s">
        <v>1067</v>
      </c>
      <c r="AB413" s="108">
        <v>2138</v>
      </c>
      <c r="AC413" s="109" t="s">
        <v>1067</v>
      </c>
      <c r="AD413" s="196" t="s">
        <v>575</v>
      </c>
      <c r="AE413" s="196" t="s">
        <v>1067</v>
      </c>
      <c r="AF413" s="197">
        <f>AE413-AD413</f>
        <v>-6</v>
      </c>
      <c r="AG413" s="198">
        <f>IF(AI413="SI", 0,J413)</f>
        <v>52.98</v>
      </c>
      <c r="AH413" s="199">
        <f>AG413*AF413</f>
        <v>-317.88</v>
      </c>
      <c r="AI413" s="200"/>
    </row>
    <row r="414" spans="1:35" ht="60" x14ac:dyDescent="0.25">
      <c r="A414" s="108">
        <v>2018</v>
      </c>
      <c r="B414" s="108">
        <v>1297</v>
      </c>
      <c r="C414" s="109" t="s">
        <v>838</v>
      </c>
      <c r="D414" s="194" t="s">
        <v>1081</v>
      </c>
      <c r="E414" s="109" t="s">
        <v>114</v>
      </c>
      <c r="F414" s="201" t="s">
        <v>1082</v>
      </c>
      <c r="G414" s="112">
        <v>748</v>
      </c>
      <c r="H414" s="112">
        <v>68</v>
      </c>
      <c r="I414" s="143" t="s">
        <v>79</v>
      </c>
      <c r="J414" s="112">
        <f>IF(I414="SI", G414-H414,G414)</f>
        <v>680</v>
      </c>
      <c r="K414" s="195" t="s">
        <v>515</v>
      </c>
      <c r="L414" s="108">
        <v>2018</v>
      </c>
      <c r="M414" s="108">
        <v>8653</v>
      </c>
      <c r="N414" s="109" t="s">
        <v>759</v>
      </c>
      <c r="O414" s="111" t="s">
        <v>112</v>
      </c>
      <c r="P414" s="109" t="s">
        <v>113</v>
      </c>
      <c r="Q414" s="109" t="s">
        <v>113</v>
      </c>
      <c r="R414" s="108">
        <v>1</v>
      </c>
      <c r="S414" s="111" t="s">
        <v>84</v>
      </c>
      <c r="T414" s="108">
        <v>2060201</v>
      </c>
      <c r="U414" s="108">
        <v>7830</v>
      </c>
      <c r="V414" s="108">
        <v>3416</v>
      </c>
      <c r="W414" s="108">
        <v>1</v>
      </c>
      <c r="X414" s="113">
        <v>2018</v>
      </c>
      <c r="Y414" s="113">
        <v>74</v>
      </c>
      <c r="Z414" s="113">
        <v>0</v>
      </c>
      <c r="AA414" s="114" t="s">
        <v>838</v>
      </c>
      <c r="AB414" s="108">
        <v>2129</v>
      </c>
      <c r="AC414" s="109" t="s">
        <v>838</v>
      </c>
      <c r="AD414" s="196" t="s">
        <v>668</v>
      </c>
      <c r="AE414" s="196" t="s">
        <v>838</v>
      </c>
      <c r="AF414" s="197">
        <f>AE414-AD414</f>
        <v>-41</v>
      </c>
      <c r="AG414" s="198">
        <f>IF(AI414="SI", 0,J414)</f>
        <v>680</v>
      </c>
      <c r="AH414" s="199">
        <f>AG414*AF414</f>
        <v>-27880</v>
      </c>
      <c r="AI414" s="200"/>
    </row>
    <row r="415" spans="1:35" ht="24" x14ac:dyDescent="0.25">
      <c r="A415" s="108">
        <v>2018</v>
      </c>
      <c r="B415" s="108">
        <v>1298</v>
      </c>
      <c r="C415" s="109" t="s">
        <v>838</v>
      </c>
      <c r="D415" s="194" t="s">
        <v>1083</v>
      </c>
      <c r="E415" s="109" t="s">
        <v>838</v>
      </c>
      <c r="F415" s="201" t="s">
        <v>470</v>
      </c>
      <c r="G415" s="112">
        <v>26.34</v>
      </c>
      <c r="H415" s="112">
        <v>4.75</v>
      </c>
      <c r="I415" s="143" t="s">
        <v>79</v>
      </c>
      <c r="J415" s="112">
        <f>IF(I415="SI", G415-H415,G415)</f>
        <v>21.59</v>
      </c>
      <c r="K415" s="195" t="s">
        <v>471</v>
      </c>
      <c r="L415" s="108">
        <v>2018</v>
      </c>
      <c r="M415" s="108">
        <v>9011</v>
      </c>
      <c r="N415" s="109" t="s">
        <v>838</v>
      </c>
      <c r="O415" s="111" t="s">
        <v>472</v>
      </c>
      <c r="P415" s="109" t="s">
        <v>473</v>
      </c>
      <c r="Q415" s="109" t="s">
        <v>473</v>
      </c>
      <c r="R415" s="108">
        <v>1</v>
      </c>
      <c r="S415" s="111" t="s">
        <v>84</v>
      </c>
      <c r="T415" s="108">
        <v>1010503</v>
      </c>
      <c r="U415" s="108">
        <v>470</v>
      </c>
      <c r="V415" s="108">
        <v>1156</v>
      </c>
      <c r="W415" s="108">
        <v>4</v>
      </c>
      <c r="X415" s="113">
        <v>2018</v>
      </c>
      <c r="Y415" s="113">
        <v>131</v>
      </c>
      <c r="Z415" s="113">
        <v>0</v>
      </c>
      <c r="AA415" s="114" t="s">
        <v>80</v>
      </c>
      <c r="AB415" s="108">
        <v>2130</v>
      </c>
      <c r="AC415" s="109" t="s">
        <v>838</v>
      </c>
      <c r="AD415" s="196" t="s">
        <v>974</v>
      </c>
      <c r="AE415" s="196" t="s">
        <v>838</v>
      </c>
      <c r="AF415" s="197">
        <f>AE415-AD415</f>
        <v>-21</v>
      </c>
      <c r="AG415" s="198">
        <f>IF(AI415="SI", 0,J415)</f>
        <v>21.59</v>
      </c>
      <c r="AH415" s="199">
        <f>AG415*AF415</f>
        <v>-453.39</v>
      </c>
      <c r="AI415" s="200"/>
    </row>
    <row r="416" spans="1:35" ht="24" x14ac:dyDescent="0.25">
      <c r="A416" s="108">
        <v>2018</v>
      </c>
      <c r="B416" s="108">
        <v>1299</v>
      </c>
      <c r="C416" s="109" t="s">
        <v>838</v>
      </c>
      <c r="D416" s="194" t="s">
        <v>1084</v>
      </c>
      <c r="E416" s="109" t="s">
        <v>838</v>
      </c>
      <c r="F416" s="201" t="s">
        <v>478</v>
      </c>
      <c r="G416" s="112">
        <v>32.39</v>
      </c>
      <c r="H416" s="112">
        <v>5.84</v>
      </c>
      <c r="I416" s="143" t="s">
        <v>79</v>
      </c>
      <c r="J416" s="112">
        <f>IF(I416="SI", G416-H416,G416)</f>
        <v>26.55</v>
      </c>
      <c r="K416" s="195" t="s">
        <v>471</v>
      </c>
      <c r="L416" s="108">
        <v>2018</v>
      </c>
      <c r="M416" s="108">
        <v>9012</v>
      </c>
      <c r="N416" s="109" t="s">
        <v>838</v>
      </c>
      <c r="O416" s="111" t="s">
        <v>472</v>
      </c>
      <c r="P416" s="109" t="s">
        <v>473</v>
      </c>
      <c r="Q416" s="109" t="s">
        <v>473</v>
      </c>
      <c r="R416" s="108">
        <v>1</v>
      </c>
      <c r="S416" s="111" t="s">
        <v>84</v>
      </c>
      <c r="T416" s="108">
        <v>1060202</v>
      </c>
      <c r="U416" s="108">
        <v>2330</v>
      </c>
      <c r="V416" s="108">
        <v>1826</v>
      </c>
      <c r="W416" s="108">
        <v>3</v>
      </c>
      <c r="X416" s="113">
        <v>2018</v>
      </c>
      <c r="Y416" s="113">
        <v>141</v>
      </c>
      <c r="Z416" s="113">
        <v>0</v>
      </c>
      <c r="AA416" s="114" t="s">
        <v>80</v>
      </c>
      <c r="AB416" s="108">
        <v>2131</v>
      </c>
      <c r="AC416" s="109" t="s">
        <v>838</v>
      </c>
      <c r="AD416" s="196" t="s">
        <v>974</v>
      </c>
      <c r="AE416" s="196" t="s">
        <v>838</v>
      </c>
      <c r="AF416" s="197">
        <f>AE416-AD416</f>
        <v>-21</v>
      </c>
      <c r="AG416" s="198">
        <f>IF(AI416="SI", 0,J416)</f>
        <v>26.55</v>
      </c>
      <c r="AH416" s="199">
        <f>AG416*AF416</f>
        <v>-557.55000000000007</v>
      </c>
      <c r="AI416" s="200"/>
    </row>
    <row r="417" spans="1:35" ht="24" x14ac:dyDescent="0.25">
      <c r="A417" s="108">
        <v>2018</v>
      </c>
      <c r="B417" s="108">
        <v>1300</v>
      </c>
      <c r="C417" s="109" t="s">
        <v>838</v>
      </c>
      <c r="D417" s="194" t="s">
        <v>1085</v>
      </c>
      <c r="E417" s="109" t="s">
        <v>838</v>
      </c>
      <c r="F417" s="201" t="s">
        <v>478</v>
      </c>
      <c r="G417" s="112">
        <v>82.66</v>
      </c>
      <c r="H417" s="112">
        <v>14.91</v>
      </c>
      <c r="I417" s="143" t="s">
        <v>79</v>
      </c>
      <c r="J417" s="112">
        <f>IF(I417="SI", G417-H417,G417)</f>
        <v>67.75</v>
      </c>
      <c r="K417" s="195" t="s">
        <v>471</v>
      </c>
      <c r="L417" s="108">
        <v>2018</v>
      </c>
      <c r="M417" s="108">
        <v>9014</v>
      </c>
      <c r="N417" s="109" t="s">
        <v>838</v>
      </c>
      <c r="O417" s="111" t="s">
        <v>472</v>
      </c>
      <c r="P417" s="109" t="s">
        <v>473</v>
      </c>
      <c r="Q417" s="109" t="s">
        <v>473</v>
      </c>
      <c r="R417" s="108">
        <v>1</v>
      </c>
      <c r="S417" s="111" t="s">
        <v>84</v>
      </c>
      <c r="T417" s="108">
        <v>1060202</v>
      </c>
      <c r="U417" s="108">
        <v>2330</v>
      </c>
      <c r="V417" s="108">
        <v>1826</v>
      </c>
      <c r="W417" s="108">
        <v>3</v>
      </c>
      <c r="X417" s="113">
        <v>2018</v>
      </c>
      <c r="Y417" s="113">
        <v>141</v>
      </c>
      <c r="Z417" s="113">
        <v>0</v>
      </c>
      <c r="AA417" s="114" t="s">
        <v>80</v>
      </c>
      <c r="AB417" s="108">
        <v>2132</v>
      </c>
      <c r="AC417" s="109" t="s">
        <v>838</v>
      </c>
      <c r="AD417" s="196" t="s">
        <v>974</v>
      </c>
      <c r="AE417" s="196" t="s">
        <v>838</v>
      </c>
      <c r="AF417" s="197">
        <f>AE417-AD417</f>
        <v>-21</v>
      </c>
      <c r="AG417" s="198">
        <f>IF(AI417="SI", 0,J417)</f>
        <v>67.75</v>
      </c>
      <c r="AH417" s="199">
        <f>AG417*AF417</f>
        <v>-1422.75</v>
      </c>
      <c r="AI417" s="200"/>
    </row>
    <row r="418" spans="1:35" ht="24" x14ac:dyDescent="0.25">
      <c r="A418" s="108">
        <v>2018</v>
      </c>
      <c r="B418" s="108">
        <v>1301</v>
      </c>
      <c r="C418" s="109" t="s">
        <v>838</v>
      </c>
      <c r="D418" s="194" t="s">
        <v>1086</v>
      </c>
      <c r="E418" s="109" t="s">
        <v>838</v>
      </c>
      <c r="F418" s="201" t="s">
        <v>470</v>
      </c>
      <c r="G418" s="112">
        <v>25.18</v>
      </c>
      <c r="H418" s="112">
        <v>4.54</v>
      </c>
      <c r="I418" s="143" t="s">
        <v>79</v>
      </c>
      <c r="J418" s="112">
        <f>IF(I418="SI", G418-H418,G418)</f>
        <v>20.64</v>
      </c>
      <c r="K418" s="195" t="s">
        <v>471</v>
      </c>
      <c r="L418" s="108">
        <v>2018</v>
      </c>
      <c r="M418" s="108">
        <v>9013</v>
      </c>
      <c r="N418" s="109" t="s">
        <v>838</v>
      </c>
      <c r="O418" s="111" t="s">
        <v>472</v>
      </c>
      <c r="P418" s="109" t="s">
        <v>473</v>
      </c>
      <c r="Q418" s="109" t="s">
        <v>473</v>
      </c>
      <c r="R418" s="108">
        <v>1</v>
      </c>
      <c r="S418" s="111" t="s">
        <v>84</v>
      </c>
      <c r="T418" s="108">
        <v>1010503</v>
      </c>
      <c r="U418" s="108">
        <v>470</v>
      </c>
      <c r="V418" s="108">
        <v>1156</v>
      </c>
      <c r="W418" s="108">
        <v>4</v>
      </c>
      <c r="X418" s="113">
        <v>2018</v>
      </c>
      <c r="Y418" s="113">
        <v>131</v>
      </c>
      <c r="Z418" s="113">
        <v>0</v>
      </c>
      <c r="AA418" s="114" t="s">
        <v>80</v>
      </c>
      <c r="AB418" s="108">
        <v>2133</v>
      </c>
      <c r="AC418" s="109" t="s">
        <v>838</v>
      </c>
      <c r="AD418" s="196" t="s">
        <v>974</v>
      </c>
      <c r="AE418" s="196" t="s">
        <v>838</v>
      </c>
      <c r="AF418" s="197">
        <f>AE418-AD418</f>
        <v>-21</v>
      </c>
      <c r="AG418" s="198">
        <f>IF(AI418="SI", 0,J418)</f>
        <v>20.64</v>
      </c>
      <c r="AH418" s="199">
        <f>AG418*AF418</f>
        <v>-433.44</v>
      </c>
      <c r="AI418" s="200"/>
    </row>
    <row r="419" spans="1:35" ht="96" x14ac:dyDescent="0.25">
      <c r="A419" s="108">
        <v>2018</v>
      </c>
      <c r="B419" s="108">
        <v>1302</v>
      </c>
      <c r="C419" s="109" t="s">
        <v>1067</v>
      </c>
      <c r="D419" s="194" t="s">
        <v>1087</v>
      </c>
      <c r="E419" s="109" t="s">
        <v>838</v>
      </c>
      <c r="F419" s="201" t="s">
        <v>1088</v>
      </c>
      <c r="G419" s="112">
        <v>4758</v>
      </c>
      <c r="H419" s="112">
        <v>858</v>
      </c>
      <c r="I419" s="143" t="s">
        <v>79</v>
      </c>
      <c r="J419" s="112">
        <f>IF(I419="SI", G419-H419,G419)</f>
        <v>3900</v>
      </c>
      <c r="K419" s="195" t="s">
        <v>1089</v>
      </c>
      <c r="L419" s="108">
        <v>2018</v>
      </c>
      <c r="M419" s="108">
        <v>9032</v>
      </c>
      <c r="N419" s="109" t="s">
        <v>1001</v>
      </c>
      <c r="O419" s="111" t="s">
        <v>1090</v>
      </c>
      <c r="P419" s="109" t="s">
        <v>1091</v>
      </c>
      <c r="Q419" s="109" t="s">
        <v>1092</v>
      </c>
      <c r="R419" s="108">
        <v>1</v>
      </c>
      <c r="S419" s="111" t="s">
        <v>84</v>
      </c>
      <c r="T419" s="108">
        <v>2010501</v>
      </c>
      <c r="U419" s="108">
        <v>6130</v>
      </c>
      <c r="V419" s="108">
        <v>3053</v>
      </c>
      <c r="W419" s="108">
        <v>1</v>
      </c>
      <c r="X419" s="113">
        <v>2018</v>
      </c>
      <c r="Y419" s="113">
        <v>338</v>
      </c>
      <c r="Z419" s="113">
        <v>0</v>
      </c>
      <c r="AA419" s="114" t="s">
        <v>1067</v>
      </c>
      <c r="AB419" s="108">
        <v>2142</v>
      </c>
      <c r="AC419" s="109" t="s">
        <v>1067</v>
      </c>
      <c r="AD419" s="196" t="s">
        <v>1093</v>
      </c>
      <c r="AE419" s="196" t="s">
        <v>1067</v>
      </c>
      <c r="AF419" s="197">
        <f>AE419-AD419</f>
        <v>-27</v>
      </c>
      <c r="AG419" s="198">
        <f>IF(AI419="SI", 0,J419)</f>
        <v>3900</v>
      </c>
      <c r="AH419" s="199">
        <f>AG419*AF419</f>
        <v>-105300</v>
      </c>
      <c r="AI419" s="200"/>
    </row>
    <row r="420" spans="1:35" x14ac:dyDescent="0.25">
      <c r="A420" s="108">
        <v>2018</v>
      </c>
      <c r="B420" s="108">
        <v>1303</v>
      </c>
      <c r="C420" s="109" t="s">
        <v>1067</v>
      </c>
      <c r="D420" s="194" t="s">
        <v>1094</v>
      </c>
      <c r="E420" s="109" t="s">
        <v>1001</v>
      </c>
      <c r="F420" s="201" t="s">
        <v>1095</v>
      </c>
      <c r="G420" s="112">
        <v>305</v>
      </c>
      <c r="H420" s="112">
        <v>55</v>
      </c>
      <c r="I420" s="143" t="s">
        <v>79</v>
      </c>
      <c r="J420" s="112">
        <f>IF(I420="SI", G420-H420,G420)</f>
        <v>250</v>
      </c>
      <c r="K420" s="195" t="s">
        <v>614</v>
      </c>
      <c r="L420" s="108">
        <v>2018</v>
      </c>
      <c r="M420" s="108">
        <v>9028</v>
      </c>
      <c r="N420" s="109" t="s">
        <v>1001</v>
      </c>
      <c r="O420" s="111" t="s">
        <v>615</v>
      </c>
      <c r="P420" s="109" t="s">
        <v>616</v>
      </c>
      <c r="Q420" s="109" t="s">
        <v>616</v>
      </c>
      <c r="R420" s="108">
        <v>1</v>
      </c>
      <c r="S420" s="111" t="s">
        <v>84</v>
      </c>
      <c r="T420" s="108">
        <v>1100503</v>
      </c>
      <c r="U420" s="108">
        <v>4210</v>
      </c>
      <c r="V420" s="108">
        <v>1656</v>
      </c>
      <c r="W420" s="108">
        <v>1</v>
      </c>
      <c r="X420" s="113">
        <v>2018</v>
      </c>
      <c r="Y420" s="113">
        <v>227</v>
      </c>
      <c r="Z420" s="113">
        <v>0</v>
      </c>
      <c r="AA420" s="114" t="s">
        <v>1067</v>
      </c>
      <c r="AB420" s="108">
        <v>2141</v>
      </c>
      <c r="AC420" s="109" t="s">
        <v>1067</v>
      </c>
      <c r="AD420" s="196" t="s">
        <v>1001</v>
      </c>
      <c r="AE420" s="196" t="s">
        <v>1067</v>
      </c>
      <c r="AF420" s="197">
        <f>AE420-AD420</f>
        <v>3</v>
      </c>
      <c r="AG420" s="198">
        <f>IF(AI420="SI", 0,J420)</f>
        <v>250</v>
      </c>
      <c r="AH420" s="199">
        <f>AG420*AF420</f>
        <v>750</v>
      </c>
      <c r="AI420" s="200"/>
    </row>
    <row r="421" spans="1:35" ht="24" x14ac:dyDescent="0.25">
      <c r="A421" s="108">
        <v>2018</v>
      </c>
      <c r="B421" s="108">
        <v>1304</v>
      </c>
      <c r="C421" s="109" t="s">
        <v>1067</v>
      </c>
      <c r="D421" s="194" t="s">
        <v>1096</v>
      </c>
      <c r="E421" s="109" t="s">
        <v>1067</v>
      </c>
      <c r="F421" s="201" t="s">
        <v>1097</v>
      </c>
      <c r="G421" s="112">
        <v>1078</v>
      </c>
      <c r="H421" s="112">
        <v>98</v>
      </c>
      <c r="I421" s="143" t="s">
        <v>79</v>
      </c>
      <c r="J421" s="112">
        <f>IF(I421="SI", G421-H421,G421)</f>
        <v>980</v>
      </c>
      <c r="K421" s="195" t="s">
        <v>80</v>
      </c>
      <c r="L421" s="108">
        <v>2018</v>
      </c>
      <c r="M421" s="108">
        <v>9076</v>
      </c>
      <c r="N421" s="109" t="s">
        <v>1067</v>
      </c>
      <c r="O421" s="111" t="s">
        <v>1098</v>
      </c>
      <c r="P421" s="109" t="s">
        <v>1099</v>
      </c>
      <c r="Q421" s="109" t="s">
        <v>80</v>
      </c>
      <c r="R421" s="108">
        <v>4</v>
      </c>
      <c r="S421" s="111" t="s">
        <v>206</v>
      </c>
      <c r="T421" s="108">
        <v>1100403</v>
      </c>
      <c r="U421" s="108">
        <v>4100</v>
      </c>
      <c r="V421" s="108">
        <v>1916</v>
      </c>
      <c r="W421" s="108">
        <v>1</v>
      </c>
      <c r="X421" s="113">
        <v>2018</v>
      </c>
      <c r="Y421" s="113">
        <v>300</v>
      </c>
      <c r="Z421" s="113">
        <v>0</v>
      </c>
      <c r="AA421" s="114" t="s">
        <v>1067</v>
      </c>
      <c r="AB421" s="108">
        <v>2143</v>
      </c>
      <c r="AC421" s="109" t="s">
        <v>1067</v>
      </c>
      <c r="AD421" s="196" t="s">
        <v>1100</v>
      </c>
      <c r="AE421" s="196" t="s">
        <v>1067</v>
      </c>
      <c r="AF421" s="197">
        <f>AE421-AD421</f>
        <v>-30</v>
      </c>
      <c r="AG421" s="198">
        <f>IF(AI421="SI", 0,J421)</f>
        <v>980</v>
      </c>
      <c r="AH421" s="199">
        <f>AG421*AF421</f>
        <v>-29400</v>
      </c>
      <c r="AI421" s="200"/>
    </row>
    <row r="422" spans="1:35" x14ac:dyDescent="0.25">
      <c r="A422" s="108"/>
      <c r="B422" s="108"/>
      <c r="C422" s="109"/>
      <c r="D422" s="194"/>
      <c r="E422" s="109"/>
      <c r="F422" s="201"/>
      <c r="G422" s="112"/>
      <c r="H422" s="112"/>
      <c r="I422" s="143"/>
      <c r="J422" s="112"/>
      <c r="K422" s="195"/>
      <c r="L422" s="108"/>
      <c r="M422" s="108"/>
      <c r="N422" s="109"/>
      <c r="O422" s="111"/>
      <c r="P422" s="109"/>
      <c r="Q422" s="109"/>
      <c r="R422" s="108"/>
      <c r="S422" s="111"/>
      <c r="T422" s="108"/>
      <c r="U422" s="108"/>
      <c r="V422" s="108"/>
      <c r="W422" s="108"/>
      <c r="X422" s="113"/>
      <c r="Y422" s="113"/>
      <c r="Z422" s="113"/>
      <c r="AA422" s="114"/>
      <c r="AB422" s="108"/>
      <c r="AC422" s="109"/>
      <c r="AD422" s="202"/>
      <c r="AE422" s="202"/>
      <c r="AF422" s="203"/>
      <c r="AG422" s="204"/>
      <c r="AH422" s="204"/>
      <c r="AI422" s="205"/>
    </row>
    <row r="423" spans="1:35" x14ac:dyDescent="0.25">
      <c r="A423" s="108"/>
      <c r="B423" s="108"/>
      <c r="C423" s="109"/>
      <c r="D423" s="194"/>
      <c r="E423" s="109"/>
      <c r="F423" s="201"/>
      <c r="G423" s="112"/>
      <c r="H423" s="112"/>
      <c r="I423" s="143"/>
      <c r="J423" s="112"/>
      <c r="K423" s="195"/>
      <c r="L423" s="108"/>
      <c r="M423" s="108"/>
      <c r="N423" s="109"/>
      <c r="O423" s="111"/>
      <c r="P423" s="109"/>
      <c r="Q423" s="109"/>
      <c r="R423" s="108"/>
      <c r="S423" s="111"/>
      <c r="T423" s="108"/>
      <c r="U423" s="108"/>
      <c r="V423" s="108"/>
      <c r="W423" s="108"/>
      <c r="X423" s="113"/>
      <c r="Y423" s="113"/>
      <c r="Z423" s="113"/>
      <c r="AA423" s="114"/>
      <c r="AB423" s="108"/>
      <c r="AC423" s="109"/>
      <c r="AD423" s="202"/>
      <c r="AE423" s="202"/>
      <c r="AF423" s="206" t="s">
        <v>1101</v>
      </c>
      <c r="AG423" s="207">
        <f>SUM(AG8:AG421)</f>
        <v>419039.8600000001</v>
      </c>
      <c r="AH423" s="207">
        <f>SUM(AH8:AH421)</f>
        <v>-9293365.6300000008</v>
      </c>
      <c r="AI423" s="205"/>
    </row>
    <row r="424" spans="1:35" x14ac:dyDescent="0.25">
      <c r="A424" s="108"/>
      <c r="B424" s="108"/>
      <c r="C424" s="109"/>
      <c r="D424" s="194"/>
      <c r="E424" s="109"/>
      <c r="F424" s="201"/>
      <c r="G424" s="112"/>
      <c r="H424" s="112"/>
      <c r="I424" s="143"/>
      <c r="J424" s="112"/>
      <c r="K424" s="195"/>
      <c r="L424" s="108"/>
      <c r="M424" s="108"/>
      <c r="N424" s="109"/>
      <c r="O424" s="111"/>
      <c r="P424" s="109"/>
      <c r="Q424" s="109"/>
      <c r="R424" s="108"/>
      <c r="S424" s="111"/>
      <c r="T424" s="108"/>
      <c r="U424" s="108"/>
      <c r="V424" s="108"/>
      <c r="W424" s="108"/>
      <c r="X424" s="113"/>
      <c r="Y424" s="113"/>
      <c r="Z424" s="113"/>
      <c r="AA424" s="114"/>
      <c r="AB424" s="108"/>
      <c r="AC424" s="109"/>
      <c r="AD424" s="202"/>
      <c r="AE424" s="202"/>
      <c r="AF424" s="206" t="s">
        <v>1102</v>
      </c>
      <c r="AG424" s="207"/>
      <c r="AH424" s="207">
        <f>IF(AG423&lt;&gt;0,AH423/AG423,0)</f>
        <v>-22.177760440259785</v>
      </c>
      <c r="AI424" s="205"/>
    </row>
    <row r="425" spans="1:35" x14ac:dyDescent="0.25">
      <c r="C425" s="107"/>
      <c r="D425" s="107"/>
      <c r="E425" s="107"/>
      <c r="F425" s="107"/>
      <c r="G425" s="107"/>
      <c r="H425" s="107"/>
      <c r="I425" s="107"/>
      <c r="J425" s="107"/>
      <c r="N425" s="107"/>
      <c r="O425" s="107"/>
      <c r="P425" s="107"/>
      <c r="Q425" s="107"/>
      <c r="S425" s="107"/>
      <c r="AC425" s="107"/>
      <c r="AD425" s="107"/>
      <c r="AE425" s="107"/>
      <c r="AG425" s="118"/>
      <c r="AH425" s="118"/>
    </row>
    <row r="426" spans="1:35" x14ac:dyDescent="0.25">
      <c r="C426" s="107"/>
      <c r="D426" s="107"/>
      <c r="E426" s="107"/>
      <c r="F426" s="107"/>
      <c r="G426" s="107"/>
      <c r="H426" s="107"/>
      <c r="I426" s="107"/>
      <c r="J426" s="107"/>
      <c r="N426" s="107"/>
      <c r="O426" s="107"/>
      <c r="P426" s="107"/>
      <c r="Q426" s="107"/>
      <c r="S426" s="107"/>
      <c r="AC426" s="107"/>
      <c r="AD426" s="107"/>
      <c r="AE426" s="107"/>
      <c r="AF426" s="107"/>
      <c r="AG426" s="107"/>
      <c r="AH426" s="118"/>
    </row>
    <row r="427" spans="1:35" x14ac:dyDescent="0.25">
      <c r="C427" s="107"/>
      <c r="D427" s="107"/>
      <c r="E427" s="107"/>
      <c r="F427" s="107"/>
      <c r="G427" s="107"/>
      <c r="H427" s="107"/>
      <c r="I427" s="107"/>
      <c r="J427" s="107"/>
      <c r="N427" s="107"/>
      <c r="O427" s="107"/>
      <c r="P427" s="107"/>
      <c r="Q427" s="107"/>
      <c r="S427" s="107"/>
      <c r="AC427" s="107"/>
      <c r="AD427" s="107"/>
      <c r="AE427" s="107"/>
      <c r="AF427" s="107"/>
      <c r="AG427" s="107"/>
      <c r="AH427" s="118"/>
    </row>
    <row r="428" spans="1:35" x14ac:dyDescent="0.25">
      <c r="C428" s="107"/>
      <c r="D428" s="107"/>
      <c r="E428" s="107"/>
      <c r="F428" s="107"/>
      <c r="G428" s="107"/>
      <c r="H428" s="107"/>
      <c r="I428" s="107"/>
      <c r="J428" s="107"/>
      <c r="N428" s="107"/>
      <c r="O428" s="107"/>
      <c r="P428" s="107"/>
      <c r="Q428" s="107"/>
      <c r="S428" s="107"/>
      <c r="AC428" s="107"/>
      <c r="AD428" s="107"/>
      <c r="AE428" s="107"/>
      <c r="AF428" s="107"/>
      <c r="AG428" s="107"/>
      <c r="AH428" s="118"/>
    </row>
    <row r="429" spans="1:35" x14ac:dyDescent="0.25">
      <c r="C429" s="107"/>
      <c r="D429" s="107"/>
      <c r="E429" s="107"/>
      <c r="F429" s="107"/>
      <c r="G429" s="107"/>
      <c r="H429" s="107"/>
      <c r="I429" s="107"/>
      <c r="J429" s="107"/>
      <c r="N429" s="107"/>
      <c r="O429" s="107"/>
      <c r="P429" s="107"/>
      <c r="Q429" s="107"/>
      <c r="S429" s="107"/>
      <c r="AC429" s="107"/>
      <c r="AD429" s="107"/>
      <c r="AE429" s="107"/>
      <c r="AF429" s="107"/>
      <c r="AG429" s="107"/>
      <c r="AH429" s="118"/>
    </row>
    <row r="430" spans="1:35" x14ac:dyDescent="0.25">
      <c r="C430" s="107"/>
      <c r="D430" s="107"/>
      <c r="E430" s="107"/>
      <c r="F430" s="107"/>
      <c r="G430" s="107"/>
      <c r="H430" s="107"/>
      <c r="I430" s="107"/>
      <c r="J430" s="107"/>
      <c r="N430" s="107"/>
      <c r="O430" s="107"/>
      <c r="P430" s="107"/>
      <c r="Q430" s="107"/>
      <c r="S430" s="107"/>
      <c r="AC430" s="107"/>
      <c r="AD430" s="107"/>
      <c r="AE430" s="107"/>
      <c r="AF430" s="107"/>
      <c r="AG430" s="107"/>
      <c r="AH430" s="118"/>
    </row>
    <row r="431" spans="1:35" x14ac:dyDescent="0.25">
      <c r="C431" s="107"/>
      <c r="D431" s="107"/>
      <c r="E431" s="107"/>
      <c r="F431" s="107"/>
      <c r="G431" s="107"/>
      <c r="H431" s="107"/>
      <c r="I431" s="107"/>
      <c r="J431" s="107"/>
      <c r="N431" s="107"/>
      <c r="O431" s="107"/>
      <c r="P431" s="107"/>
      <c r="Q431" s="107"/>
      <c r="S431" s="107"/>
      <c r="AC431" s="107"/>
      <c r="AD431" s="107"/>
      <c r="AE431" s="107"/>
      <c r="AF431" s="107"/>
      <c r="AG431" s="107"/>
      <c r="AH431" s="118"/>
    </row>
  </sheetData>
  <mergeCells count="12">
    <mergeCell ref="A1:AI1"/>
    <mergeCell ref="A3:AI3"/>
    <mergeCell ref="AD4:AI4"/>
    <mergeCell ref="A5:C5"/>
    <mergeCell ref="D5:K5"/>
    <mergeCell ref="L5:N5"/>
    <mergeCell ref="O5:Q5"/>
    <mergeCell ref="R5:S5"/>
    <mergeCell ref="T5:W5"/>
    <mergeCell ref="X5:Z5"/>
    <mergeCell ref="AB5:AC5"/>
    <mergeCell ref="AD5:AI5"/>
  </mergeCells>
  <dataValidations count="2">
    <dataValidation type="list" allowBlank="1" showInputMessage="1" showErrorMessage="1" errorTitle="ESCLUSIONE DAL CALCOLO" error="Selezionare 'SI' se si vuole escludere la Fattura dal CALCOLO" sqref="AI32:AI424">
      <formula1>"SI, NO"</formula1>
    </dataValidation>
    <dataValidation type="list" allowBlank="1" showInputMessage="1" showErrorMessage="1" errorTitle="SCISSIONE PAGAMENTI" error="Selezionare 'NO' se il documento non è soggeto alla Scissione Pagamenti" sqref="I33:I424">
      <formula1>"SI, NO"</formula1>
    </dataValidation>
  </dataValidations>
  <pageMargins left="0.23622047244094491" right="0.23622047244094491" top="0.74803149606299213" bottom="0.74803149606299213" header="0.31496062992125984" footer="0.31496062992125984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showGridLines="0" workbookViewId="0">
      <selection sqref="A1:O1"/>
    </sheetView>
  </sheetViews>
  <sheetFormatPr defaultRowHeight="13.2" x14ac:dyDescent="0.25"/>
  <cols>
    <col min="1" max="1" width="8.6640625" style="3" customWidth="1"/>
    <col min="2" max="2" width="12.33203125" style="3" customWidth="1"/>
    <col min="3" max="3" width="22.6640625" style="4" customWidth="1"/>
    <col min="4" max="4" width="30.6640625" style="5" customWidth="1"/>
    <col min="5" max="5" width="22.6640625" hidden="1" customWidth="1"/>
    <col min="6" max="6" width="29.5546875" hidden="1" customWidth="1"/>
    <col min="7" max="7" width="15.88671875" style="3" customWidth="1"/>
    <col min="8" max="8" width="20.6640625" style="3" hidden="1" customWidth="1"/>
    <col min="9" max="9" width="20.6640625" style="5" hidden="1" customWidth="1"/>
    <col min="10" max="10" width="13.6640625" style="1" customWidth="1"/>
    <col min="11" max="12" width="14.6640625" style="85" customWidth="1"/>
    <col min="13" max="13" width="14.6640625" style="124" customWidth="1"/>
    <col min="14" max="14" width="14.6640625" style="1" customWidth="1"/>
    <col min="15" max="15" width="16" style="136" customWidth="1"/>
    <col min="16" max="16" width="18.109375" hidden="1" customWidth="1"/>
  </cols>
  <sheetData>
    <row r="1" spans="1:16" ht="23.1" customHeight="1" x14ac:dyDescent="0.4">
      <c r="A1" s="150" t="s">
        <v>73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70"/>
    </row>
    <row r="2" spans="1:16" ht="23.1" customHeight="1" x14ac:dyDescent="0.4">
      <c r="A2" s="65"/>
      <c r="B2" s="66"/>
      <c r="C2" s="66"/>
      <c r="D2" s="66"/>
      <c r="E2" s="66"/>
      <c r="F2" s="66"/>
      <c r="G2" s="66"/>
      <c r="H2" s="66"/>
      <c r="I2" s="66"/>
      <c r="J2" s="66"/>
      <c r="K2" s="86"/>
      <c r="L2" s="86"/>
      <c r="M2" s="125"/>
      <c r="N2" s="122"/>
      <c r="O2" s="132"/>
    </row>
    <row r="3" spans="1:16" ht="23.1" customHeight="1" x14ac:dyDescent="0.25">
      <c r="A3" s="153" t="s">
        <v>1103</v>
      </c>
      <c r="B3" s="154"/>
      <c r="C3" s="154"/>
      <c r="D3" s="154"/>
      <c r="E3" s="154"/>
      <c r="F3" s="154"/>
      <c r="G3" s="154"/>
      <c r="H3" s="154"/>
      <c r="I3" s="154"/>
      <c r="J3" s="154"/>
      <c r="K3" s="169"/>
      <c r="L3" s="169"/>
      <c r="M3" s="169"/>
      <c r="N3" s="169"/>
      <c r="O3" s="170"/>
    </row>
    <row r="4" spans="1:16" ht="23.1" customHeight="1" x14ac:dyDescent="0.25">
      <c r="A4" s="153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</row>
    <row r="5" spans="1:16" s="62" customFormat="1" ht="23.1" customHeight="1" x14ac:dyDescent="0.25">
      <c r="A5" s="167" t="s">
        <v>61</v>
      </c>
      <c r="B5" s="168"/>
      <c r="C5" s="168"/>
      <c r="D5" s="168"/>
      <c r="E5" s="168"/>
      <c r="F5" s="168"/>
      <c r="G5" s="168"/>
      <c r="H5" s="168"/>
      <c r="I5" s="168"/>
      <c r="J5" s="168"/>
      <c r="K5" s="185" t="s">
        <v>62</v>
      </c>
      <c r="L5" s="186"/>
      <c r="M5" s="186"/>
      <c r="N5" s="186"/>
      <c r="O5" s="187"/>
    </row>
    <row r="6" spans="1:16" ht="35.1" customHeight="1" x14ac:dyDescent="0.25">
      <c r="A6" s="64" t="s">
        <v>3</v>
      </c>
      <c r="B6" s="64" t="s">
        <v>4</v>
      </c>
      <c r="C6" s="68" t="s">
        <v>1</v>
      </c>
      <c r="D6" s="68" t="s">
        <v>5</v>
      </c>
      <c r="E6" s="69" t="s">
        <v>9</v>
      </c>
      <c r="F6" s="70" t="s">
        <v>17</v>
      </c>
      <c r="G6" s="68" t="s">
        <v>2</v>
      </c>
      <c r="H6" s="64" t="s">
        <v>6</v>
      </c>
      <c r="I6" s="68" t="s">
        <v>7</v>
      </c>
      <c r="J6" s="71" t="s">
        <v>8</v>
      </c>
      <c r="K6" s="72" t="s">
        <v>56</v>
      </c>
      <c r="L6" s="72" t="s">
        <v>57</v>
      </c>
      <c r="M6" s="126" t="s">
        <v>59</v>
      </c>
      <c r="N6" s="123" t="s">
        <v>58</v>
      </c>
      <c r="O6" s="133" t="s">
        <v>60</v>
      </c>
    </row>
    <row r="7" spans="1:16" x14ac:dyDescent="0.25">
      <c r="A7" s="75"/>
      <c r="B7" s="75"/>
      <c r="C7" s="76"/>
      <c r="D7" s="77"/>
      <c r="E7" s="78"/>
      <c r="F7" s="77"/>
      <c r="G7" s="75"/>
      <c r="H7" s="75"/>
      <c r="I7" s="77"/>
      <c r="J7" s="79"/>
      <c r="K7" s="87"/>
      <c r="L7" s="88"/>
      <c r="M7" s="89"/>
      <c r="N7" s="79"/>
      <c r="O7" s="134"/>
    </row>
    <row r="8" spans="1:16" x14ac:dyDescent="0.25">
      <c r="A8" s="208">
        <v>1552</v>
      </c>
      <c r="B8" s="75" t="s">
        <v>75</v>
      </c>
      <c r="C8" s="76" t="s">
        <v>1104</v>
      </c>
      <c r="D8" s="77" t="s">
        <v>1105</v>
      </c>
      <c r="E8" s="78"/>
      <c r="F8" s="77"/>
      <c r="G8" s="209" t="s">
        <v>80</v>
      </c>
      <c r="H8" s="75"/>
      <c r="I8" s="77"/>
      <c r="J8" s="79">
        <v>13440</v>
      </c>
      <c r="K8" s="210"/>
      <c r="L8" s="211" t="s">
        <v>75</v>
      </c>
      <c r="M8" s="212">
        <f>IF(K8&lt;&gt;"",L8-K8,0)</f>
        <v>0</v>
      </c>
      <c r="N8" s="213">
        <v>13440</v>
      </c>
      <c r="O8" s="214">
        <f>IF(K8&lt;&gt;"",N8*M8,0)</f>
        <v>0</v>
      </c>
      <c r="P8">
        <f>IF(K8&lt;&gt;"",N8,0)</f>
        <v>0</v>
      </c>
    </row>
    <row r="9" spans="1:16" x14ac:dyDescent="0.25">
      <c r="A9" s="208">
        <v>1553</v>
      </c>
      <c r="B9" s="75" t="s">
        <v>75</v>
      </c>
      <c r="C9" s="76" t="s">
        <v>1106</v>
      </c>
      <c r="D9" s="77" t="s">
        <v>1107</v>
      </c>
      <c r="E9" s="78"/>
      <c r="F9" s="77"/>
      <c r="G9" s="209" t="s">
        <v>80</v>
      </c>
      <c r="H9" s="75"/>
      <c r="I9" s="77"/>
      <c r="J9" s="79">
        <v>1750</v>
      </c>
      <c r="K9" s="210"/>
      <c r="L9" s="211" t="s">
        <v>75</v>
      </c>
      <c r="M9" s="212">
        <f>IF(K9&lt;&gt;"",L9-K9,0)</f>
        <v>0</v>
      </c>
      <c r="N9" s="213">
        <v>1750</v>
      </c>
      <c r="O9" s="214">
        <f>IF(K9&lt;&gt;"",N9*M9,0)</f>
        <v>0</v>
      </c>
      <c r="P9">
        <f>IF(K9&lt;&gt;"",N9,0)</f>
        <v>0</v>
      </c>
    </row>
    <row r="10" spans="1:16" x14ac:dyDescent="0.25">
      <c r="A10" s="208">
        <v>1554</v>
      </c>
      <c r="B10" s="75" t="s">
        <v>75</v>
      </c>
      <c r="C10" s="76" t="s">
        <v>1108</v>
      </c>
      <c r="D10" s="77" t="s">
        <v>1109</v>
      </c>
      <c r="E10" s="78"/>
      <c r="F10" s="77"/>
      <c r="G10" s="209" t="s">
        <v>80</v>
      </c>
      <c r="H10" s="75"/>
      <c r="I10" s="77"/>
      <c r="J10" s="79">
        <v>550</v>
      </c>
      <c r="K10" s="210"/>
      <c r="L10" s="211" t="s">
        <v>75</v>
      </c>
      <c r="M10" s="212">
        <f>IF(K10&lt;&gt;"",L10-K10,0)</f>
        <v>0</v>
      </c>
      <c r="N10" s="213">
        <v>550</v>
      </c>
      <c r="O10" s="214">
        <f>IF(K10&lt;&gt;"",N10*M10,0)</f>
        <v>0</v>
      </c>
      <c r="P10">
        <f>IF(K10&lt;&gt;"",N10,0)</f>
        <v>0</v>
      </c>
    </row>
    <row r="11" spans="1:16" x14ac:dyDescent="0.25">
      <c r="A11" s="208">
        <v>1555</v>
      </c>
      <c r="B11" s="75" t="s">
        <v>75</v>
      </c>
      <c r="C11" s="76" t="s">
        <v>1110</v>
      </c>
      <c r="D11" s="77" t="s">
        <v>1111</v>
      </c>
      <c r="E11" s="78"/>
      <c r="F11" s="77"/>
      <c r="G11" s="209" t="s">
        <v>80</v>
      </c>
      <c r="H11" s="75"/>
      <c r="I11" s="77"/>
      <c r="J11" s="79">
        <v>300</v>
      </c>
      <c r="K11" s="210"/>
      <c r="L11" s="211" t="s">
        <v>75</v>
      </c>
      <c r="M11" s="212">
        <f>IF(K11&lt;&gt;"",L11-K11,0)</f>
        <v>0</v>
      </c>
      <c r="N11" s="213">
        <v>300</v>
      </c>
      <c r="O11" s="214">
        <f>IF(K11&lt;&gt;"",N11*M11,0)</f>
        <v>0</v>
      </c>
      <c r="P11">
        <f>IF(K11&lt;&gt;"",N11,0)</f>
        <v>0</v>
      </c>
    </row>
    <row r="12" spans="1:16" x14ac:dyDescent="0.25">
      <c r="A12" s="208">
        <v>1556</v>
      </c>
      <c r="B12" s="75" t="s">
        <v>75</v>
      </c>
      <c r="C12" s="76" t="s">
        <v>1108</v>
      </c>
      <c r="D12" s="77" t="s">
        <v>1111</v>
      </c>
      <c r="E12" s="78"/>
      <c r="F12" s="77"/>
      <c r="G12" s="209" t="s">
        <v>80</v>
      </c>
      <c r="H12" s="75"/>
      <c r="I12" s="77"/>
      <c r="J12" s="79">
        <v>100</v>
      </c>
      <c r="K12" s="210"/>
      <c r="L12" s="211" t="s">
        <v>75</v>
      </c>
      <c r="M12" s="212">
        <f>IF(K12&lt;&gt;"",L12-K12,0)</f>
        <v>0</v>
      </c>
      <c r="N12" s="213">
        <v>100</v>
      </c>
      <c r="O12" s="214">
        <f>IF(K12&lt;&gt;"",N12*M12,0)</f>
        <v>0</v>
      </c>
      <c r="P12">
        <f>IF(K12&lt;&gt;"",N12,0)</f>
        <v>0</v>
      </c>
    </row>
    <row r="13" spans="1:16" x14ac:dyDescent="0.25">
      <c r="A13" s="208">
        <v>1557</v>
      </c>
      <c r="B13" s="75" t="s">
        <v>75</v>
      </c>
      <c r="C13" s="76" t="s">
        <v>1112</v>
      </c>
      <c r="D13" s="77" t="s">
        <v>1113</v>
      </c>
      <c r="E13" s="78"/>
      <c r="F13" s="77"/>
      <c r="G13" s="209" t="s">
        <v>80</v>
      </c>
      <c r="H13" s="75"/>
      <c r="I13" s="77"/>
      <c r="J13" s="79">
        <v>1200</v>
      </c>
      <c r="K13" s="210"/>
      <c r="L13" s="211" t="s">
        <v>75</v>
      </c>
      <c r="M13" s="212">
        <f>IF(K13&lt;&gt;"",L13-K13,0)</f>
        <v>0</v>
      </c>
      <c r="N13" s="213">
        <v>1200</v>
      </c>
      <c r="O13" s="214">
        <f>IF(K13&lt;&gt;"",N13*M13,0)</f>
        <v>0</v>
      </c>
      <c r="P13">
        <f>IF(K13&lt;&gt;"",N13,0)</f>
        <v>0</v>
      </c>
    </row>
    <row r="14" spans="1:16" x14ac:dyDescent="0.25">
      <c r="A14" s="208">
        <v>1566</v>
      </c>
      <c r="B14" s="75" t="s">
        <v>85</v>
      </c>
      <c r="C14" s="76" t="s">
        <v>1114</v>
      </c>
      <c r="D14" s="77" t="s">
        <v>1115</v>
      </c>
      <c r="E14" s="78"/>
      <c r="F14" s="77"/>
      <c r="G14" s="209" t="s">
        <v>80</v>
      </c>
      <c r="H14" s="75"/>
      <c r="I14" s="77"/>
      <c r="J14" s="79">
        <v>16992.310000000001</v>
      </c>
      <c r="K14" s="210"/>
      <c r="L14" s="211" t="s">
        <v>85</v>
      </c>
      <c r="M14" s="212">
        <f>IF(K14&lt;&gt;"",L14-K14,0)</f>
        <v>0</v>
      </c>
      <c r="N14" s="213">
        <v>16992.310000000001</v>
      </c>
      <c r="O14" s="214">
        <f>IF(K14&lt;&gt;"",N14*M14,0)</f>
        <v>0</v>
      </c>
      <c r="P14">
        <f>IF(K14&lt;&gt;"",N14,0)</f>
        <v>0</v>
      </c>
    </row>
    <row r="15" spans="1:16" x14ac:dyDescent="0.25">
      <c r="A15" s="208">
        <v>1567</v>
      </c>
      <c r="B15" s="75" t="s">
        <v>85</v>
      </c>
      <c r="C15" s="76" t="s">
        <v>1116</v>
      </c>
      <c r="D15" s="77" t="s">
        <v>1115</v>
      </c>
      <c r="E15" s="78"/>
      <c r="F15" s="77"/>
      <c r="G15" s="209" t="s">
        <v>80</v>
      </c>
      <c r="H15" s="75"/>
      <c r="I15" s="77"/>
      <c r="J15" s="79">
        <v>16843.36</v>
      </c>
      <c r="K15" s="210"/>
      <c r="L15" s="211" t="s">
        <v>85</v>
      </c>
      <c r="M15" s="212">
        <f>IF(K15&lt;&gt;"",L15-K15,0)</f>
        <v>0</v>
      </c>
      <c r="N15" s="213">
        <v>16843.36</v>
      </c>
      <c r="O15" s="214">
        <f>IF(K15&lt;&gt;"",N15*M15,0)</f>
        <v>0</v>
      </c>
      <c r="P15">
        <f>IF(K15&lt;&gt;"",N15,0)</f>
        <v>0</v>
      </c>
    </row>
    <row r="16" spans="1:16" x14ac:dyDescent="0.25">
      <c r="A16" s="208">
        <v>1568</v>
      </c>
      <c r="B16" s="75" t="s">
        <v>85</v>
      </c>
      <c r="C16" s="76" t="s">
        <v>1114</v>
      </c>
      <c r="D16" s="77" t="s">
        <v>1117</v>
      </c>
      <c r="E16" s="78"/>
      <c r="F16" s="77"/>
      <c r="G16" s="209" t="s">
        <v>80</v>
      </c>
      <c r="H16" s="75"/>
      <c r="I16" s="77"/>
      <c r="J16" s="79">
        <v>1438.09</v>
      </c>
      <c r="K16" s="210"/>
      <c r="L16" s="211" t="s">
        <v>85</v>
      </c>
      <c r="M16" s="212">
        <f>IF(K16&lt;&gt;"",L16-K16,0)</f>
        <v>0</v>
      </c>
      <c r="N16" s="213">
        <v>1438.09</v>
      </c>
      <c r="O16" s="214">
        <f>IF(K16&lt;&gt;"",N16*M16,0)</f>
        <v>0</v>
      </c>
      <c r="P16">
        <f>IF(K16&lt;&gt;"",N16,0)</f>
        <v>0</v>
      </c>
    </row>
    <row r="17" spans="1:16" x14ac:dyDescent="0.25">
      <c r="A17" s="208">
        <v>1569</v>
      </c>
      <c r="B17" s="75" t="s">
        <v>85</v>
      </c>
      <c r="C17" s="76" t="s">
        <v>1114</v>
      </c>
      <c r="D17" s="77" t="s">
        <v>1117</v>
      </c>
      <c r="E17" s="78"/>
      <c r="F17" s="77"/>
      <c r="G17" s="209" t="s">
        <v>80</v>
      </c>
      <c r="H17" s="75"/>
      <c r="I17" s="77"/>
      <c r="J17" s="79">
        <v>1712.0099999999998</v>
      </c>
      <c r="K17" s="210"/>
      <c r="L17" s="211" t="s">
        <v>85</v>
      </c>
      <c r="M17" s="212">
        <f>IF(K17&lt;&gt;"",L17-K17,0)</f>
        <v>0</v>
      </c>
      <c r="N17" s="213">
        <v>1712.0099999999998</v>
      </c>
      <c r="O17" s="214">
        <f>IF(K17&lt;&gt;"",N17*M17,0)</f>
        <v>0</v>
      </c>
      <c r="P17">
        <f>IF(K17&lt;&gt;"",N17,0)</f>
        <v>0</v>
      </c>
    </row>
    <row r="18" spans="1:16" x14ac:dyDescent="0.25">
      <c r="A18" s="208">
        <v>1570</v>
      </c>
      <c r="B18" s="75" t="s">
        <v>85</v>
      </c>
      <c r="C18" s="76" t="s">
        <v>1116</v>
      </c>
      <c r="D18" s="77" t="s">
        <v>1117</v>
      </c>
      <c r="E18" s="78"/>
      <c r="F18" s="77"/>
      <c r="G18" s="209" t="s">
        <v>80</v>
      </c>
      <c r="H18" s="75"/>
      <c r="I18" s="77"/>
      <c r="J18" s="79">
        <v>4821.83</v>
      </c>
      <c r="K18" s="210"/>
      <c r="L18" s="211" t="s">
        <v>85</v>
      </c>
      <c r="M18" s="212">
        <f>IF(K18&lt;&gt;"",L18-K18,0)</f>
        <v>0</v>
      </c>
      <c r="N18" s="213">
        <v>4821.83</v>
      </c>
      <c r="O18" s="214">
        <f>IF(K18&lt;&gt;"",N18*M18,0)</f>
        <v>0</v>
      </c>
      <c r="P18">
        <f>IF(K18&lt;&gt;"",N18,0)</f>
        <v>0</v>
      </c>
    </row>
    <row r="19" spans="1:16" x14ac:dyDescent="0.25">
      <c r="A19" s="208">
        <v>1574</v>
      </c>
      <c r="B19" s="75" t="s">
        <v>132</v>
      </c>
      <c r="C19" s="76" t="s">
        <v>1118</v>
      </c>
      <c r="D19" s="77" t="s">
        <v>1119</v>
      </c>
      <c r="E19" s="78"/>
      <c r="F19" s="77"/>
      <c r="G19" s="209" t="s">
        <v>80</v>
      </c>
      <c r="H19" s="75"/>
      <c r="I19" s="77"/>
      <c r="J19" s="79">
        <v>550</v>
      </c>
      <c r="K19" s="210"/>
      <c r="L19" s="211" t="s">
        <v>132</v>
      </c>
      <c r="M19" s="212">
        <f>IF(K19&lt;&gt;"",L19-K19,0)</f>
        <v>0</v>
      </c>
      <c r="N19" s="213">
        <v>550</v>
      </c>
      <c r="O19" s="214">
        <f>IF(K19&lt;&gt;"",N19*M19,0)</f>
        <v>0</v>
      </c>
      <c r="P19">
        <f>IF(K19&lt;&gt;"",N19,0)</f>
        <v>0</v>
      </c>
    </row>
    <row r="20" spans="1:16" x14ac:dyDescent="0.25">
      <c r="A20" s="208">
        <v>1611</v>
      </c>
      <c r="B20" s="75" t="s">
        <v>238</v>
      </c>
      <c r="C20" s="76" t="s">
        <v>1104</v>
      </c>
      <c r="D20" s="77" t="s">
        <v>1105</v>
      </c>
      <c r="E20" s="78"/>
      <c r="F20" s="77"/>
      <c r="G20" s="209" t="s">
        <v>80</v>
      </c>
      <c r="H20" s="75"/>
      <c r="I20" s="77"/>
      <c r="J20" s="79">
        <v>3360</v>
      </c>
      <c r="K20" s="210"/>
      <c r="L20" s="211" t="s">
        <v>238</v>
      </c>
      <c r="M20" s="212">
        <f>IF(K20&lt;&gt;"",L20-K20,0)</f>
        <v>0</v>
      </c>
      <c r="N20" s="213">
        <v>3360</v>
      </c>
      <c r="O20" s="214">
        <f>IF(K20&lt;&gt;"",N20*M20,0)</f>
        <v>0</v>
      </c>
      <c r="P20">
        <f>IF(K20&lt;&gt;"",N20,0)</f>
        <v>0</v>
      </c>
    </row>
    <row r="21" spans="1:16" x14ac:dyDescent="0.25">
      <c r="A21" s="208">
        <v>1627</v>
      </c>
      <c r="B21" s="75" t="s">
        <v>288</v>
      </c>
      <c r="C21" s="76" t="s">
        <v>1108</v>
      </c>
      <c r="D21" s="77" t="s">
        <v>1120</v>
      </c>
      <c r="E21" s="78"/>
      <c r="F21" s="77"/>
      <c r="G21" s="209" t="s">
        <v>80</v>
      </c>
      <c r="H21" s="75"/>
      <c r="I21" s="77"/>
      <c r="J21" s="79">
        <v>395.98</v>
      </c>
      <c r="K21" s="210"/>
      <c r="L21" s="211" t="s">
        <v>288</v>
      </c>
      <c r="M21" s="212">
        <f>IF(K21&lt;&gt;"",L21-K21,0)</f>
        <v>0</v>
      </c>
      <c r="N21" s="213">
        <v>395.98</v>
      </c>
      <c r="O21" s="214">
        <f>IF(K21&lt;&gt;"",N21*M21,0)</f>
        <v>0</v>
      </c>
      <c r="P21">
        <f>IF(K21&lt;&gt;"",N21,0)</f>
        <v>0</v>
      </c>
    </row>
    <row r="22" spans="1:16" x14ac:dyDescent="0.25">
      <c r="A22" s="208">
        <v>1629</v>
      </c>
      <c r="B22" s="75" t="s">
        <v>305</v>
      </c>
      <c r="C22" s="76" t="s">
        <v>1121</v>
      </c>
      <c r="D22" s="77" t="s">
        <v>1122</v>
      </c>
      <c r="E22" s="78"/>
      <c r="F22" s="77"/>
      <c r="G22" s="209" t="s">
        <v>80</v>
      </c>
      <c r="H22" s="75"/>
      <c r="I22" s="77"/>
      <c r="J22" s="79">
        <v>1500</v>
      </c>
      <c r="K22" s="210"/>
      <c r="L22" s="211" t="s">
        <v>305</v>
      </c>
      <c r="M22" s="212">
        <f>IF(K22&lt;&gt;"",L22-K22,0)</f>
        <v>0</v>
      </c>
      <c r="N22" s="213">
        <v>1500</v>
      </c>
      <c r="O22" s="214">
        <f>IF(K22&lt;&gt;"",N22*M22,0)</f>
        <v>0</v>
      </c>
      <c r="P22">
        <f>IF(K22&lt;&gt;"",N22,0)</f>
        <v>0</v>
      </c>
    </row>
    <row r="23" spans="1:16" x14ac:dyDescent="0.25">
      <c r="A23" s="208">
        <v>1630</v>
      </c>
      <c r="B23" s="75" t="s">
        <v>305</v>
      </c>
      <c r="C23" s="76" t="s">
        <v>1118</v>
      </c>
      <c r="D23" s="77" t="s">
        <v>1122</v>
      </c>
      <c r="E23" s="78"/>
      <c r="F23" s="77"/>
      <c r="G23" s="209" t="s">
        <v>80</v>
      </c>
      <c r="H23" s="75"/>
      <c r="I23" s="77"/>
      <c r="J23" s="79">
        <v>1000</v>
      </c>
      <c r="K23" s="210"/>
      <c r="L23" s="211" t="s">
        <v>305</v>
      </c>
      <c r="M23" s="212">
        <f>IF(K23&lt;&gt;"",L23-K23,0)</f>
        <v>0</v>
      </c>
      <c r="N23" s="213">
        <v>1000</v>
      </c>
      <c r="O23" s="214">
        <f>IF(K23&lt;&gt;"",N23*M23,0)</f>
        <v>0</v>
      </c>
      <c r="P23">
        <f>IF(K23&lt;&gt;"",N23,0)</f>
        <v>0</v>
      </c>
    </row>
    <row r="24" spans="1:16" x14ac:dyDescent="0.25">
      <c r="A24" s="208">
        <v>1686</v>
      </c>
      <c r="B24" s="75" t="s">
        <v>428</v>
      </c>
      <c r="C24" s="76" t="s">
        <v>1123</v>
      </c>
      <c r="D24" s="77" t="s">
        <v>1124</v>
      </c>
      <c r="E24" s="78"/>
      <c r="F24" s="77"/>
      <c r="G24" s="209" t="s">
        <v>80</v>
      </c>
      <c r="H24" s="75"/>
      <c r="I24" s="77"/>
      <c r="J24" s="79">
        <v>112.2</v>
      </c>
      <c r="K24" s="210"/>
      <c r="L24" s="211" t="s">
        <v>428</v>
      </c>
      <c r="M24" s="212">
        <f>IF(K24&lt;&gt;"",L24-K24,0)</f>
        <v>0</v>
      </c>
      <c r="N24" s="213">
        <v>112.2</v>
      </c>
      <c r="O24" s="214">
        <f>IF(K24&lt;&gt;"",N24*M24,0)</f>
        <v>0</v>
      </c>
      <c r="P24">
        <f>IF(K24&lt;&gt;"",N24,0)</f>
        <v>0</v>
      </c>
    </row>
    <row r="25" spans="1:16" x14ac:dyDescent="0.25">
      <c r="A25" s="208">
        <v>1688</v>
      </c>
      <c r="B25" s="75" t="s">
        <v>428</v>
      </c>
      <c r="C25" s="76" t="s">
        <v>1123</v>
      </c>
      <c r="D25" s="77" t="s">
        <v>1124</v>
      </c>
      <c r="E25" s="78"/>
      <c r="F25" s="77"/>
      <c r="G25" s="209" t="s">
        <v>80</v>
      </c>
      <c r="H25" s="75"/>
      <c r="I25" s="77"/>
      <c r="J25" s="79">
        <v>809.57</v>
      </c>
      <c r="K25" s="210"/>
      <c r="L25" s="211" t="s">
        <v>428</v>
      </c>
      <c r="M25" s="212">
        <f>IF(K25&lt;&gt;"",L25-K25,0)</f>
        <v>0</v>
      </c>
      <c r="N25" s="213">
        <v>809.57</v>
      </c>
      <c r="O25" s="214">
        <f>IF(K25&lt;&gt;"",N25*M25,0)</f>
        <v>0</v>
      </c>
      <c r="P25">
        <f>IF(K25&lt;&gt;"",N25,0)</f>
        <v>0</v>
      </c>
    </row>
    <row r="26" spans="1:16" x14ac:dyDescent="0.25">
      <c r="A26" s="208">
        <v>1690</v>
      </c>
      <c r="B26" s="75" t="s">
        <v>428</v>
      </c>
      <c r="C26" s="76" t="s">
        <v>1123</v>
      </c>
      <c r="D26" s="77" t="s">
        <v>1124</v>
      </c>
      <c r="E26" s="78"/>
      <c r="F26" s="77"/>
      <c r="G26" s="209" t="s">
        <v>80</v>
      </c>
      <c r="H26" s="75"/>
      <c r="I26" s="77"/>
      <c r="J26" s="79">
        <v>329.05</v>
      </c>
      <c r="K26" s="210"/>
      <c r="L26" s="211" t="s">
        <v>428</v>
      </c>
      <c r="M26" s="212">
        <f>IF(K26&lt;&gt;"",L26-K26,0)</f>
        <v>0</v>
      </c>
      <c r="N26" s="213">
        <v>329.05</v>
      </c>
      <c r="O26" s="214">
        <f>IF(K26&lt;&gt;"",N26*M26,0)</f>
        <v>0</v>
      </c>
      <c r="P26">
        <f>IF(K26&lt;&gt;"",N26,0)</f>
        <v>0</v>
      </c>
    </row>
    <row r="27" spans="1:16" x14ac:dyDescent="0.25">
      <c r="A27" s="208">
        <v>1692</v>
      </c>
      <c r="B27" s="75" t="s">
        <v>428</v>
      </c>
      <c r="C27" s="76" t="s">
        <v>1123</v>
      </c>
      <c r="D27" s="77" t="s">
        <v>1124</v>
      </c>
      <c r="E27" s="78"/>
      <c r="F27" s="77"/>
      <c r="G27" s="209" t="s">
        <v>80</v>
      </c>
      <c r="H27" s="75"/>
      <c r="I27" s="77"/>
      <c r="J27" s="79">
        <v>388.13</v>
      </c>
      <c r="K27" s="210"/>
      <c r="L27" s="211" t="s">
        <v>428</v>
      </c>
      <c r="M27" s="212">
        <f>IF(K27&lt;&gt;"",L27-K27,0)</f>
        <v>0</v>
      </c>
      <c r="N27" s="213">
        <v>388.13</v>
      </c>
      <c r="O27" s="214">
        <f>IF(K27&lt;&gt;"",N27*M27,0)</f>
        <v>0</v>
      </c>
      <c r="P27">
        <f>IF(K27&lt;&gt;"",N27,0)</f>
        <v>0</v>
      </c>
    </row>
    <row r="28" spans="1:16" x14ac:dyDescent="0.25">
      <c r="A28" s="208">
        <v>1694</v>
      </c>
      <c r="B28" s="75" t="s">
        <v>428</v>
      </c>
      <c r="C28" s="76" t="s">
        <v>1123</v>
      </c>
      <c r="D28" s="77" t="s">
        <v>1124</v>
      </c>
      <c r="E28" s="78"/>
      <c r="F28" s="77"/>
      <c r="G28" s="209" t="s">
        <v>80</v>
      </c>
      <c r="H28" s="75"/>
      <c r="I28" s="77"/>
      <c r="J28" s="79">
        <v>604.63</v>
      </c>
      <c r="K28" s="210"/>
      <c r="L28" s="211" t="s">
        <v>428</v>
      </c>
      <c r="M28" s="212">
        <f>IF(K28&lt;&gt;"",L28-K28,0)</f>
        <v>0</v>
      </c>
      <c r="N28" s="213">
        <v>604.63</v>
      </c>
      <c r="O28" s="214">
        <f>IF(K28&lt;&gt;"",N28*M28,0)</f>
        <v>0</v>
      </c>
      <c r="P28">
        <f>IF(K28&lt;&gt;"",N28,0)</f>
        <v>0</v>
      </c>
    </row>
    <row r="29" spans="1:16" x14ac:dyDescent="0.25">
      <c r="A29" s="208">
        <v>1695</v>
      </c>
      <c r="B29" s="75" t="s">
        <v>428</v>
      </c>
      <c r="C29" s="76" t="s">
        <v>1125</v>
      </c>
      <c r="D29" s="77" t="s">
        <v>1124</v>
      </c>
      <c r="E29" s="78"/>
      <c r="F29" s="77"/>
      <c r="G29" s="209" t="s">
        <v>80</v>
      </c>
      <c r="H29" s="75"/>
      <c r="I29" s="77"/>
      <c r="J29" s="79">
        <v>57.39</v>
      </c>
      <c r="K29" s="210"/>
      <c r="L29" s="211" t="s">
        <v>428</v>
      </c>
      <c r="M29" s="212">
        <f>IF(K29&lt;&gt;"",L29-K29,0)</f>
        <v>0</v>
      </c>
      <c r="N29" s="213">
        <v>57.39</v>
      </c>
      <c r="O29" s="214">
        <f>IF(K29&lt;&gt;"",N29*M29,0)</f>
        <v>0</v>
      </c>
      <c r="P29">
        <f>IF(K29&lt;&gt;"",N29,0)</f>
        <v>0</v>
      </c>
    </row>
    <row r="30" spans="1:16" x14ac:dyDescent="0.25">
      <c r="A30" s="208">
        <v>1697</v>
      </c>
      <c r="B30" s="75" t="s">
        <v>428</v>
      </c>
      <c r="C30" s="76" t="s">
        <v>1123</v>
      </c>
      <c r="D30" s="77" t="s">
        <v>1124</v>
      </c>
      <c r="E30" s="78"/>
      <c r="F30" s="77"/>
      <c r="G30" s="209" t="s">
        <v>80</v>
      </c>
      <c r="H30" s="75"/>
      <c r="I30" s="77"/>
      <c r="J30" s="79">
        <v>426.55</v>
      </c>
      <c r="K30" s="210"/>
      <c r="L30" s="211" t="s">
        <v>428</v>
      </c>
      <c r="M30" s="212">
        <f>IF(K30&lt;&gt;"",L30-K30,0)</f>
        <v>0</v>
      </c>
      <c r="N30" s="213">
        <v>426.55</v>
      </c>
      <c r="O30" s="214">
        <f>IF(K30&lt;&gt;"",N30*M30,0)</f>
        <v>0</v>
      </c>
      <c r="P30">
        <f>IF(K30&lt;&gt;"",N30,0)</f>
        <v>0</v>
      </c>
    </row>
    <row r="31" spans="1:16" x14ac:dyDescent="0.25">
      <c r="A31" s="208">
        <v>1699</v>
      </c>
      <c r="B31" s="75" t="s">
        <v>428</v>
      </c>
      <c r="C31" s="76" t="s">
        <v>1123</v>
      </c>
      <c r="D31" s="77" t="s">
        <v>1124</v>
      </c>
      <c r="E31" s="78"/>
      <c r="F31" s="77"/>
      <c r="G31" s="209" t="s">
        <v>80</v>
      </c>
      <c r="H31" s="75"/>
      <c r="I31" s="77"/>
      <c r="J31" s="79">
        <v>746.17</v>
      </c>
      <c r="K31" s="210"/>
      <c r="L31" s="211" t="s">
        <v>428</v>
      </c>
      <c r="M31" s="212">
        <f>IF(K31&lt;&gt;"",L31-K31,0)</f>
        <v>0</v>
      </c>
      <c r="N31" s="213">
        <v>746.17</v>
      </c>
      <c r="O31" s="214">
        <f>IF(K31&lt;&gt;"",N31*M31,0)</f>
        <v>0</v>
      </c>
      <c r="P31">
        <f>IF(K31&lt;&gt;"",N31,0)</f>
        <v>0</v>
      </c>
    </row>
    <row r="32" spans="1:16" x14ac:dyDescent="0.25">
      <c r="A32" s="208">
        <v>1701</v>
      </c>
      <c r="B32" s="75" t="s">
        <v>428</v>
      </c>
      <c r="C32" s="76" t="s">
        <v>1123</v>
      </c>
      <c r="D32" s="77" t="s">
        <v>1124</v>
      </c>
      <c r="E32" s="78"/>
      <c r="F32" s="77"/>
      <c r="G32" s="209" t="s">
        <v>80</v>
      </c>
      <c r="H32" s="75"/>
      <c r="I32" s="77"/>
      <c r="J32" s="79">
        <v>199.17</v>
      </c>
      <c r="K32" s="210"/>
      <c r="L32" s="211" t="s">
        <v>428</v>
      </c>
      <c r="M32" s="212">
        <f>IF(K32&lt;&gt;"",L32-K32,0)</f>
        <v>0</v>
      </c>
      <c r="N32" s="213">
        <v>199.17</v>
      </c>
      <c r="O32" s="214">
        <f>IF(K32&lt;&gt;"",N32*M32,0)</f>
        <v>0</v>
      </c>
      <c r="P32">
        <f>IF(K32&lt;&gt;"",N32,0)</f>
        <v>0</v>
      </c>
    </row>
    <row r="33" spans="1:16" x14ac:dyDescent="0.25">
      <c r="A33" s="208">
        <v>1704</v>
      </c>
      <c r="B33" s="75" t="s">
        <v>428</v>
      </c>
      <c r="C33" s="76" t="s">
        <v>1123</v>
      </c>
      <c r="D33" s="77" t="s">
        <v>1124</v>
      </c>
      <c r="E33" s="78"/>
      <c r="F33" s="77"/>
      <c r="G33" s="209" t="s">
        <v>80</v>
      </c>
      <c r="H33" s="75"/>
      <c r="I33" s="77"/>
      <c r="J33" s="79">
        <v>508.4</v>
      </c>
      <c r="K33" s="210"/>
      <c r="L33" s="211" t="s">
        <v>428</v>
      </c>
      <c r="M33" s="212">
        <f>IF(K33&lt;&gt;"",L33-K33,0)</f>
        <v>0</v>
      </c>
      <c r="N33" s="213">
        <v>508.4</v>
      </c>
      <c r="O33" s="214">
        <f>IF(K33&lt;&gt;"",N33*M33,0)</f>
        <v>0</v>
      </c>
      <c r="P33">
        <f>IF(K33&lt;&gt;"",N33,0)</f>
        <v>0</v>
      </c>
    </row>
    <row r="34" spans="1:16" x14ac:dyDescent="0.25">
      <c r="A34" s="208">
        <v>1717</v>
      </c>
      <c r="B34" s="75" t="s">
        <v>466</v>
      </c>
      <c r="C34" s="76" t="s">
        <v>1126</v>
      </c>
      <c r="D34" s="77" t="s">
        <v>1127</v>
      </c>
      <c r="E34" s="78"/>
      <c r="F34" s="77"/>
      <c r="G34" s="209" t="s">
        <v>80</v>
      </c>
      <c r="H34" s="75"/>
      <c r="I34" s="77"/>
      <c r="J34" s="79">
        <v>74</v>
      </c>
      <c r="K34" s="210"/>
      <c r="L34" s="211" t="s">
        <v>466</v>
      </c>
      <c r="M34" s="212">
        <f>IF(K34&lt;&gt;"",L34-K34,0)</f>
        <v>0</v>
      </c>
      <c r="N34" s="213">
        <v>74</v>
      </c>
      <c r="O34" s="214">
        <f>IF(K34&lt;&gt;"",N34*M34,0)</f>
        <v>0</v>
      </c>
      <c r="P34">
        <f>IF(K34&lt;&gt;"",N34,0)</f>
        <v>0</v>
      </c>
    </row>
    <row r="35" spans="1:16" x14ac:dyDescent="0.25">
      <c r="A35" s="208">
        <v>1725</v>
      </c>
      <c r="B35" s="75" t="s">
        <v>485</v>
      </c>
      <c r="C35" s="76" t="s">
        <v>1104</v>
      </c>
      <c r="D35" s="77" t="s">
        <v>1105</v>
      </c>
      <c r="E35" s="78"/>
      <c r="F35" s="77"/>
      <c r="G35" s="209" t="s">
        <v>80</v>
      </c>
      <c r="H35" s="75"/>
      <c r="I35" s="77"/>
      <c r="J35" s="79">
        <v>3360</v>
      </c>
      <c r="K35" s="210"/>
      <c r="L35" s="211" t="s">
        <v>485</v>
      </c>
      <c r="M35" s="212">
        <f>IF(K35&lt;&gt;"",L35-K35,0)</f>
        <v>0</v>
      </c>
      <c r="N35" s="213">
        <v>3360</v>
      </c>
      <c r="O35" s="214">
        <f>IF(K35&lt;&gt;"",N35*M35,0)</f>
        <v>0</v>
      </c>
      <c r="P35">
        <f>IF(K35&lt;&gt;"",N35,0)</f>
        <v>0</v>
      </c>
    </row>
    <row r="36" spans="1:16" x14ac:dyDescent="0.25">
      <c r="A36" s="208">
        <v>1732</v>
      </c>
      <c r="B36" s="75" t="s">
        <v>95</v>
      </c>
      <c r="C36" s="76" t="s">
        <v>1128</v>
      </c>
      <c r="D36" s="77" t="s">
        <v>1129</v>
      </c>
      <c r="E36" s="78"/>
      <c r="F36" s="77"/>
      <c r="G36" s="209" t="s">
        <v>80</v>
      </c>
      <c r="H36" s="75"/>
      <c r="I36" s="77"/>
      <c r="J36" s="79">
        <v>818.3</v>
      </c>
      <c r="K36" s="210"/>
      <c r="L36" s="211" t="s">
        <v>95</v>
      </c>
      <c r="M36" s="212">
        <f>IF(K36&lt;&gt;"",L36-K36,0)</f>
        <v>0</v>
      </c>
      <c r="N36" s="213">
        <v>818.3</v>
      </c>
      <c r="O36" s="214">
        <f>IF(K36&lt;&gt;"",N36*M36,0)</f>
        <v>0</v>
      </c>
      <c r="P36">
        <f>IF(K36&lt;&gt;"",N36,0)</f>
        <v>0</v>
      </c>
    </row>
    <row r="37" spans="1:16" x14ac:dyDescent="0.25">
      <c r="A37" s="208">
        <v>1737</v>
      </c>
      <c r="B37" s="75" t="s">
        <v>86</v>
      </c>
      <c r="C37" s="76" t="s">
        <v>1130</v>
      </c>
      <c r="D37" s="77" t="s">
        <v>1131</v>
      </c>
      <c r="E37" s="78"/>
      <c r="F37" s="77"/>
      <c r="G37" s="209" t="s">
        <v>80</v>
      </c>
      <c r="H37" s="75"/>
      <c r="I37" s="77"/>
      <c r="J37" s="79">
        <v>1320</v>
      </c>
      <c r="K37" s="210"/>
      <c r="L37" s="211" t="s">
        <v>86</v>
      </c>
      <c r="M37" s="212">
        <f>IF(K37&lt;&gt;"",L37-K37,0)</f>
        <v>0</v>
      </c>
      <c r="N37" s="213">
        <v>1320</v>
      </c>
      <c r="O37" s="214">
        <f>IF(K37&lt;&gt;"",N37*M37,0)</f>
        <v>0</v>
      </c>
      <c r="P37">
        <f>IF(K37&lt;&gt;"",N37,0)</f>
        <v>0</v>
      </c>
    </row>
    <row r="38" spans="1:16" x14ac:dyDescent="0.25">
      <c r="A38" s="208">
        <v>1738</v>
      </c>
      <c r="B38" s="75" t="s">
        <v>86</v>
      </c>
      <c r="C38" s="76" t="s">
        <v>1132</v>
      </c>
      <c r="D38" s="77" t="s">
        <v>1133</v>
      </c>
      <c r="E38" s="78"/>
      <c r="F38" s="77"/>
      <c r="G38" s="209" t="s">
        <v>80</v>
      </c>
      <c r="H38" s="75"/>
      <c r="I38" s="77"/>
      <c r="J38" s="79">
        <v>720</v>
      </c>
      <c r="K38" s="210"/>
      <c r="L38" s="211" t="s">
        <v>86</v>
      </c>
      <c r="M38" s="212">
        <f>IF(K38&lt;&gt;"",L38-K38,0)</f>
        <v>0</v>
      </c>
      <c r="N38" s="213">
        <v>720</v>
      </c>
      <c r="O38" s="214">
        <f>IF(K38&lt;&gt;"",N38*M38,0)</f>
        <v>0</v>
      </c>
      <c r="P38">
        <f>IF(K38&lt;&gt;"",N38,0)</f>
        <v>0</v>
      </c>
    </row>
    <row r="39" spans="1:16" x14ac:dyDescent="0.25">
      <c r="A39" s="208">
        <v>1739</v>
      </c>
      <c r="B39" s="75" t="s">
        <v>86</v>
      </c>
      <c r="C39" s="76" t="s">
        <v>1134</v>
      </c>
      <c r="D39" s="77" t="s">
        <v>1133</v>
      </c>
      <c r="E39" s="78"/>
      <c r="F39" s="77"/>
      <c r="G39" s="209" t="s">
        <v>80</v>
      </c>
      <c r="H39" s="75"/>
      <c r="I39" s="77"/>
      <c r="J39" s="79">
        <v>1440</v>
      </c>
      <c r="K39" s="210"/>
      <c r="L39" s="211" t="s">
        <v>86</v>
      </c>
      <c r="M39" s="212">
        <f>IF(K39&lt;&gt;"",L39-K39,0)</f>
        <v>0</v>
      </c>
      <c r="N39" s="213">
        <v>1440</v>
      </c>
      <c r="O39" s="214">
        <f>IF(K39&lt;&gt;"",N39*M39,0)</f>
        <v>0</v>
      </c>
      <c r="P39">
        <f>IF(K39&lt;&gt;"",N39,0)</f>
        <v>0</v>
      </c>
    </row>
    <row r="40" spans="1:16" x14ac:dyDescent="0.25">
      <c r="A40" s="208">
        <v>1740</v>
      </c>
      <c r="B40" s="75" t="s">
        <v>86</v>
      </c>
      <c r="C40" s="76" t="s">
        <v>1135</v>
      </c>
      <c r="D40" s="77" t="s">
        <v>1133</v>
      </c>
      <c r="E40" s="78"/>
      <c r="F40" s="77"/>
      <c r="G40" s="209" t="s">
        <v>80</v>
      </c>
      <c r="H40" s="75"/>
      <c r="I40" s="77"/>
      <c r="J40" s="79">
        <v>1440</v>
      </c>
      <c r="K40" s="210"/>
      <c r="L40" s="211" t="s">
        <v>86</v>
      </c>
      <c r="M40" s="212">
        <f>IF(K40&lt;&gt;"",L40-K40,0)</f>
        <v>0</v>
      </c>
      <c r="N40" s="213">
        <v>1440</v>
      </c>
      <c r="O40" s="214">
        <f>IF(K40&lt;&gt;"",N40*M40,0)</f>
        <v>0</v>
      </c>
      <c r="P40">
        <f>IF(K40&lt;&gt;"",N40,0)</f>
        <v>0</v>
      </c>
    </row>
    <row r="41" spans="1:16" x14ac:dyDescent="0.25">
      <c r="A41" s="208">
        <v>1760</v>
      </c>
      <c r="B41" s="75" t="s">
        <v>86</v>
      </c>
      <c r="C41" s="76" t="s">
        <v>1136</v>
      </c>
      <c r="D41" s="77" t="s">
        <v>1131</v>
      </c>
      <c r="E41" s="78"/>
      <c r="F41" s="77"/>
      <c r="G41" s="209" t="s">
        <v>80</v>
      </c>
      <c r="H41" s="75"/>
      <c r="I41" s="77"/>
      <c r="J41" s="79">
        <v>1920</v>
      </c>
      <c r="K41" s="210"/>
      <c r="L41" s="211" t="s">
        <v>86</v>
      </c>
      <c r="M41" s="212">
        <f>IF(K41&lt;&gt;"",L41-K41,0)</f>
        <v>0</v>
      </c>
      <c r="N41" s="213">
        <v>1920</v>
      </c>
      <c r="O41" s="214">
        <f>IF(K41&lt;&gt;"",N41*M41,0)</f>
        <v>0</v>
      </c>
      <c r="P41">
        <f>IF(K41&lt;&gt;"",N41,0)</f>
        <v>0</v>
      </c>
    </row>
    <row r="42" spans="1:16" x14ac:dyDescent="0.25">
      <c r="A42" s="208">
        <v>1774</v>
      </c>
      <c r="B42" s="75" t="s">
        <v>128</v>
      </c>
      <c r="C42" s="76" t="s">
        <v>1137</v>
      </c>
      <c r="D42" s="77" t="s">
        <v>1138</v>
      </c>
      <c r="E42" s="78"/>
      <c r="F42" s="77"/>
      <c r="G42" s="209" t="s">
        <v>80</v>
      </c>
      <c r="H42" s="75"/>
      <c r="I42" s="77"/>
      <c r="J42" s="79">
        <v>108</v>
      </c>
      <c r="K42" s="210"/>
      <c r="L42" s="211" t="s">
        <v>128</v>
      </c>
      <c r="M42" s="212">
        <f>IF(K42&lt;&gt;"",L42-K42,0)</f>
        <v>0</v>
      </c>
      <c r="N42" s="213">
        <v>108</v>
      </c>
      <c r="O42" s="214">
        <f>IF(K42&lt;&gt;"",N42*M42,0)</f>
        <v>0</v>
      </c>
      <c r="P42">
        <f>IF(K42&lt;&gt;"",N42,0)</f>
        <v>0</v>
      </c>
    </row>
    <row r="43" spans="1:16" x14ac:dyDescent="0.25">
      <c r="A43" s="208">
        <v>1799</v>
      </c>
      <c r="B43" s="75" t="s">
        <v>162</v>
      </c>
      <c r="C43" s="76" t="s">
        <v>1139</v>
      </c>
      <c r="D43" s="77" t="s">
        <v>1140</v>
      </c>
      <c r="E43" s="78"/>
      <c r="F43" s="77"/>
      <c r="G43" s="209" t="s">
        <v>80</v>
      </c>
      <c r="H43" s="75"/>
      <c r="I43" s="77"/>
      <c r="J43" s="79">
        <v>25017</v>
      </c>
      <c r="K43" s="210"/>
      <c r="L43" s="211" t="s">
        <v>162</v>
      </c>
      <c r="M43" s="212">
        <f>IF(K43&lt;&gt;"",L43-K43,0)</f>
        <v>0</v>
      </c>
      <c r="N43" s="213">
        <v>25017</v>
      </c>
      <c r="O43" s="214">
        <f>IF(K43&lt;&gt;"",N43*M43,0)</f>
        <v>0</v>
      </c>
      <c r="P43">
        <f>IF(K43&lt;&gt;"",N43,0)</f>
        <v>0</v>
      </c>
    </row>
    <row r="44" spans="1:16" x14ac:dyDescent="0.25">
      <c r="A44" s="208">
        <v>1826</v>
      </c>
      <c r="B44" s="75" t="s">
        <v>237</v>
      </c>
      <c r="C44" s="76" t="s">
        <v>1141</v>
      </c>
      <c r="D44" s="77" t="s">
        <v>1142</v>
      </c>
      <c r="E44" s="78"/>
      <c r="F44" s="77"/>
      <c r="G44" s="209" t="s">
        <v>80</v>
      </c>
      <c r="H44" s="75"/>
      <c r="I44" s="77"/>
      <c r="J44" s="79">
        <v>396</v>
      </c>
      <c r="K44" s="210"/>
      <c r="L44" s="211" t="s">
        <v>237</v>
      </c>
      <c r="M44" s="212">
        <f>IF(K44&lt;&gt;"",L44-K44,0)</f>
        <v>0</v>
      </c>
      <c r="N44" s="213">
        <v>396</v>
      </c>
      <c r="O44" s="214">
        <f>IF(K44&lt;&gt;"",N44*M44,0)</f>
        <v>0</v>
      </c>
      <c r="P44">
        <f>IF(K44&lt;&gt;"",N44,0)</f>
        <v>0</v>
      </c>
    </row>
    <row r="45" spans="1:16" x14ac:dyDescent="0.25">
      <c r="A45" s="208">
        <v>1832</v>
      </c>
      <c r="B45" s="75" t="s">
        <v>632</v>
      </c>
      <c r="C45" s="76" t="s">
        <v>1143</v>
      </c>
      <c r="D45" s="77" t="s">
        <v>1144</v>
      </c>
      <c r="E45" s="78"/>
      <c r="F45" s="77"/>
      <c r="G45" s="209" t="s">
        <v>80</v>
      </c>
      <c r="H45" s="75"/>
      <c r="I45" s="77"/>
      <c r="J45" s="79">
        <v>47</v>
      </c>
      <c r="K45" s="210"/>
      <c r="L45" s="211" t="s">
        <v>632</v>
      </c>
      <c r="M45" s="212">
        <f>IF(K45&lt;&gt;"",L45-K45,0)</f>
        <v>0</v>
      </c>
      <c r="N45" s="213">
        <v>47</v>
      </c>
      <c r="O45" s="214">
        <f>IF(K45&lt;&gt;"",N45*M45,0)</f>
        <v>0</v>
      </c>
      <c r="P45">
        <f>IF(K45&lt;&gt;"",N45,0)</f>
        <v>0</v>
      </c>
    </row>
    <row r="46" spans="1:16" x14ac:dyDescent="0.25">
      <c r="A46" s="208">
        <v>1837</v>
      </c>
      <c r="B46" s="75" t="s">
        <v>488</v>
      </c>
      <c r="C46" s="76" t="s">
        <v>1104</v>
      </c>
      <c r="D46" s="77" t="s">
        <v>1145</v>
      </c>
      <c r="E46" s="78"/>
      <c r="F46" s="77"/>
      <c r="G46" s="209" t="s">
        <v>80</v>
      </c>
      <c r="H46" s="75"/>
      <c r="I46" s="77"/>
      <c r="J46" s="79">
        <v>522</v>
      </c>
      <c r="K46" s="210"/>
      <c r="L46" s="211" t="s">
        <v>488</v>
      </c>
      <c r="M46" s="212">
        <f>IF(K46&lt;&gt;"",L46-K46,0)</f>
        <v>0</v>
      </c>
      <c r="N46" s="213">
        <v>522</v>
      </c>
      <c r="O46" s="214">
        <f>IF(K46&lt;&gt;"",N46*M46,0)</f>
        <v>0</v>
      </c>
      <c r="P46">
        <f>IF(K46&lt;&gt;"",N46,0)</f>
        <v>0</v>
      </c>
    </row>
    <row r="47" spans="1:16" x14ac:dyDescent="0.25">
      <c r="A47" s="208">
        <v>1864</v>
      </c>
      <c r="B47" s="75" t="s">
        <v>184</v>
      </c>
      <c r="C47" s="76" t="s">
        <v>1139</v>
      </c>
      <c r="D47" s="77" t="s">
        <v>1146</v>
      </c>
      <c r="E47" s="78"/>
      <c r="F47" s="77"/>
      <c r="G47" s="209" t="s">
        <v>80</v>
      </c>
      <c r="H47" s="75"/>
      <c r="I47" s="77"/>
      <c r="J47" s="79">
        <v>25017</v>
      </c>
      <c r="K47" s="210"/>
      <c r="L47" s="211" t="s">
        <v>184</v>
      </c>
      <c r="M47" s="212">
        <f>IF(K47&lt;&gt;"",L47-K47,0)</f>
        <v>0</v>
      </c>
      <c r="N47" s="213">
        <v>25017</v>
      </c>
      <c r="O47" s="214">
        <f>IF(K47&lt;&gt;"",N47*M47,0)</f>
        <v>0</v>
      </c>
      <c r="P47">
        <f>IF(K47&lt;&gt;"",N47,0)</f>
        <v>0</v>
      </c>
    </row>
    <row r="48" spans="1:16" x14ac:dyDescent="0.25">
      <c r="A48" s="208">
        <v>1916</v>
      </c>
      <c r="B48" s="75" t="s">
        <v>531</v>
      </c>
      <c r="C48" s="76" t="s">
        <v>1123</v>
      </c>
      <c r="D48" s="77" t="s">
        <v>1147</v>
      </c>
      <c r="E48" s="78"/>
      <c r="F48" s="77"/>
      <c r="G48" s="209" t="s">
        <v>80</v>
      </c>
      <c r="H48" s="75"/>
      <c r="I48" s="77"/>
      <c r="J48" s="79">
        <v>581.4</v>
      </c>
      <c r="K48" s="210"/>
      <c r="L48" s="211" t="s">
        <v>531</v>
      </c>
      <c r="M48" s="212">
        <f>IF(K48&lt;&gt;"",L48-K48,0)</f>
        <v>0</v>
      </c>
      <c r="N48" s="213">
        <v>581.4</v>
      </c>
      <c r="O48" s="214">
        <f>IF(K48&lt;&gt;"",N48*M48,0)</f>
        <v>0</v>
      </c>
      <c r="P48">
        <f>IF(K48&lt;&gt;"",N48,0)</f>
        <v>0</v>
      </c>
    </row>
    <row r="49" spans="1:16" x14ac:dyDescent="0.25">
      <c r="A49" s="208">
        <v>1918</v>
      </c>
      <c r="B49" s="75" t="s">
        <v>531</v>
      </c>
      <c r="C49" s="76" t="s">
        <v>1123</v>
      </c>
      <c r="D49" s="77" t="s">
        <v>1147</v>
      </c>
      <c r="E49" s="78"/>
      <c r="F49" s="77"/>
      <c r="G49" s="209" t="s">
        <v>80</v>
      </c>
      <c r="H49" s="75"/>
      <c r="I49" s="77"/>
      <c r="J49" s="79">
        <v>684.26</v>
      </c>
      <c r="K49" s="210"/>
      <c r="L49" s="211" t="s">
        <v>531</v>
      </c>
      <c r="M49" s="212">
        <f>IF(K49&lt;&gt;"",L49-K49,0)</f>
        <v>0</v>
      </c>
      <c r="N49" s="213">
        <v>684.26</v>
      </c>
      <c r="O49" s="214">
        <f>IF(K49&lt;&gt;"",N49*M49,0)</f>
        <v>0</v>
      </c>
      <c r="P49">
        <f>IF(K49&lt;&gt;"",N49,0)</f>
        <v>0</v>
      </c>
    </row>
    <row r="50" spans="1:16" x14ac:dyDescent="0.25">
      <c r="A50" s="208">
        <v>1920</v>
      </c>
      <c r="B50" s="75" t="s">
        <v>531</v>
      </c>
      <c r="C50" s="76" t="s">
        <v>1123</v>
      </c>
      <c r="D50" s="77" t="s">
        <v>1147</v>
      </c>
      <c r="E50" s="78"/>
      <c r="F50" s="77"/>
      <c r="G50" s="209" t="s">
        <v>80</v>
      </c>
      <c r="H50" s="75"/>
      <c r="I50" s="77"/>
      <c r="J50" s="79">
        <v>243.78</v>
      </c>
      <c r="K50" s="210"/>
      <c r="L50" s="211" t="s">
        <v>531</v>
      </c>
      <c r="M50" s="212">
        <f>IF(K50&lt;&gt;"",L50-K50,0)</f>
        <v>0</v>
      </c>
      <c r="N50" s="213">
        <v>243.78</v>
      </c>
      <c r="O50" s="214">
        <f>IF(K50&lt;&gt;"",N50*M50,0)</f>
        <v>0</v>
      </c>
      <c r="P50">
        <f>IF(K50&lt;&gt;"",N50,0)</f>
        <v>0</v>
      </c>
    </row>
    <row r="51" spans="1:16" x14ac:dyDescent="0.25">
      <c r="A51" s="208">
        <v>1922</v>
      </c>
      <c r="B51" s="75" t="s">
        <v>531</v>
      </c>
      <c r="C51" s="76" t="s">
        <v>1123</v>
      </c>
      <c r="D51" s="77" t="s">
        <v>1147</v>
      </c>
      <c r="E51" s="78"/>
      <c r="F51" s="77"/>
      <c r="G51" s="209" t="s">
        <v>80</v>
      </c>
      <c r="H51" s="75"/>
      <c r="I51" s="77"/>
      <c r="J51" s="79">
        <v>280.92</v>
      </c>
      <c r="K51" s="210"/>
      <c r="L51" s="211" t="s">
        <v>531</v>
      </c>
      <c r="M51" s="212">
        <f>IF(K51&lt;&gt;"",L51-K51,0)</f>
        <v>0</v>
      </c>
      <c r="N51" s="213">
        <v>280.92</v>
      </c>
      <c r="O51" s="214">
        <f>IF(K51&lt;&gt;"",N51*M51,0)</f>
        <v>0</v>
      </c>
      <c r="P51">
        <f>IF(K51&lt;&gt;"",N51,0)</f>
        <v>0</v>
      </c>
    </row>
    <row r="52" spans="1:16" x14ac:dyDescent="0.25">
      <c r="A52" s="208">
        <v>1924</v>
      </c>
      <c r="B52" s="75" t="s">
        <v>531</v>
      </c>
      <c r="C52" s="76" t="s">
        <v>1123</v>
      </c>
      <c r="D52" s="77" t="s">
        <v>1147</v>
      </c>
      <c r="E52" s="78"/>
      <c r="F52" s="77"/>
      <c r="G52" s="209" t="s">
        <v>80</v>
      </c>
      <c r="H52" s="75"/>
      <c r="I52" s="77"/>
      <c r="J52" s="79">
        <v>476.44</v>
      </c>
      <c r="K52" s="210"/>
      <c r="L52" s="211" t="s">
        <v>531</v>
      </c>
      <c r="M52" s="212">
        <f>IF(K52&lt;&gt;"",L52-K52,0)</f>
        <v>0</v>
      </c>
      <c r="N52" s="213">
        <v>476.44</v>
      </c>
      <c r="O52" s="214">
        <f>IF(K52&lt;&gt;"",N52*M52,0)</f>
        <v>0</v>
      </c>
      <c r="P52">
        <f>IF(K52&lt;&gt;"",N52,0)</f>
        <v>0</v>
      </c>
    </row>
    <row r="53" spans="1:16" x14ac:dyDescent="0.25">
      <c r="A53" s="208">
        <v>1926</v>
      </c>
      <c r="B53" s="75" t="s">
        <v>531</v>
      </c>
      <c r="C53" s="76" t="s">
        <v>1123</v>
      </c>
      <c r="D53" s="77" t="s">
        <v>1147</v>
      </c>
      <c r="E53" s="78"/>
      <c r="F53" s="77"/>
      <c r="G53" s="209" t="s">
        <v>80</v>
      </c>
      <c r="H53" s="75"/>
      <c r="I53" s="77"/>
      <c r="J53" s="79">
        <v>310.58999999999997</v>
      </c>
      <c r="K53" s="210"/>
      <c r="L53" s="211" t="s">
        <v>531</v>
      </c>
      <c r="M53" s="212">
        <f>IF(K53&lt;&gt;"",L53-K53,0)</f>
        <v>0</v>
      </c>
      <c r="N53" s="213">
        <v>310.58999999999997</v>
      </c>
      <c r="O53" s="214">
        <f>IF(K53&lt;&gt;"",N53*M53,0)</f>
        <v>0</v>
      </c>
      <c r="P53">
        <f>IF(K53&lt;&gt;"",N53,0)</f>
        <v>0</v>
      </c>
    </row>
    <row r="54" spans="1:16" x14ac:dyDescent="0.25">
      <c r="A54" s="208">
        <v>1928</v>
      </c>
      <c r="B54" s="75" t="s">
        <v>531</v>
      </c>
      <c r="C54" s="76" t="s">
        <v>1123</v>
      </c>
      <c r="D54" s="77" t="s">
        <v>1147</v>
      </c>
      <c r="E54" s="78"/>
      <c r="F54" s="77"/>
      <c r="G54" s="209" t="s">
        <v>80</v>
      </c>
      <c r="H54" s="75"/>
      <c r="I54" s="77"/>
      <c r="J54" s="79">
        <v>562.79</v>
      </c>
      <c r="K54" s="210"/>
      <c r="L54" s="211" t="s">
        <v>531</v>
      </c>
      <c r="M54" s="212">
        <f>IF(K54&lt;&gt;"",L54-K54,0)</f>
        <v>0</v>
      </c>
      <c r="N54" s="213">
        <v>562.79</v>
      </c>
      <c r="O54" s="214">
        <f>IF(K54&lt;&gt;"",N54*M54,0)</f>
        <v>0</v>
      </c>
      <c r="P54">
        <f>IF(K54&lt;&gt;"",N54,0)</f>
        <v>0</v>
      </c>
    </row>
    <row r="55" spans="1:16" x14ac:dyDescent="0.25">
      <c r="A55" s="208">
        <v>1930</v>
      </c>
      <c r="B55" s="75" t="s">
        <v>531</v>
      </c>
      <c r="C55" s="76" t="s">
        <v>1123</v>
      </c>
      <c r="D55" s="77" t="s">
        <v>1147</v>
      </c>
      <c r="E55" s="78"/>
      <c r="F55" s="77"/>
      <c r="G55" s="209" t="s">
        <v>80</v>
      </c>
      <c r="H55" s="75"/>
      <c r="I55" s="77"/>
      <c r="J55" s="79">
        <v>144.41999999999999</v>
      </c>
      <c r="K55" s="210"/>
      <c r="L55" s="211" t="s">
        <v>531</v>
      </c>
      <c r="M55" s="212">
        <f>IF(K55&lt;&gt;"",L55-K55,0)</f>
        <v>0</v>
      </c>
      <c r="N55" s="213">
        <v>144.41999999999999</v>
      </c>
      <c r="O55" s="214">
        <f>IF(K55&lt;&gt;"",N55*M55,0)</f>
        <v>0</v>
      </c>
      <c r="P55">
        <f>IF(K55&lt;&gt;"",N55,0)</f>
        <v>0</v>
      </c>
    </row>
    <row r="56" spans="1:16" x14ac:dyDescent="0.25">
      <c r="A56" s="208">
        <v>1933</v>
      </c>
      <c r="B56" s="75" t="s">
        <v>531</v>
      </c>
      <c r="C56" s="76" t="s">
        <v>1123</v>
      </c>
      <c r="D56" s="77" t="s">
        <v>1147</v>
      </c>
      <c r="E56" s="78"/>
      <c r="F56" s="77"/>
      <c r="G56" s="209" t="s">
        <v>80</v>
      </c>
      <c r="H56" s="75"/>
      <c r="I56" s="77"/>
      <c r="J56" s="79">
        <v>385.82</v>
      </c>
      <c r="K56" s="210"/>
      <c r="L56" s="211" t="s">
        <v>531</v>
      </c>
      <c r="M56" s="212">
        <f>IF(K56&lt;&gt;"",L56-K56,0)</f>
        <v>0</v>
      </c>
      <c r="N56" s="213">
        <v>385.82</v>
      </c>
      <c r="O56" s="214">
        <f>IF(K56&lt;&gt;"",N56*M56,0)</f>
        <v>0</v>
      </c>
      <c r="P56">
        <f>IF(K56&lt;&gt;"",N56,0)</f>
        <v>0</v>
      </c>
    </row>
    <row r="57" spans="1:16" x14ac:dyDescent="0.25">
      <c r="A57" s="208">
        <v>1935</v>
      </c>
      <c r="B57" s="75" t="s">
        <v>531</v>
      </c>
      <c r="C57" s="76" t="s">
        <v>1125</v>
      </c>
      <c r="D57" s="77" t="s">
        <v>1148</v>
      </c>
      <c r="E57" s="78"/>
      <c r="F57" s="77"/>
      <c r="G57" s="209" t="s">
        <v>80</v>
      </c>
      <c r="H57" s="75"/>
      <c r="I57" s="77"/>
      <c r="J57" s="79">
        <v>2303.5300000000002</v>
      </c>
      <c r="K57" s="210"/>
      <c r="L57" s="211" t="s">
        <v>531</v>
      </c>
      <c r="M57" s="212">
        <f>IF(K57&lt;&gt;"",L57-K57,0)</f>
        <v>0</v>
      </c>
      <c r="N57" s="213">
        <v>2303.5300000000002</v>
      </c>
      <c r="O57" s="214">
        <f>IF(K57&lt;&gt;"",N57*M57,0)</f>
        <v>0</v>
      </c>
      <c r="P57">
        <f>IF(K57&lt;&gt;"",N57,0)</f>
        <v>0</v>
      </c>
    </row>
    <row r="58" spans="1:16" x14ac:dyDescent="0.25">
      <c r="A58" s="208">
        <v>1956</v>
      </c>
      <c r="B58" s="75" t="s">
        <v>543</v>
      </c>
      <c r="C58" s="76" t="s">
        <v>1130</v>
      </c>
      <c r="D58" s="77" t="s">
        <v>1149</v>
      </c>
      <c r="E58" s="78"/>
      <c r="F58" s="77"/>
      <c r="G58" s="209" t="s">
        <v>80</v>
      </c>
      <c r="H58" s="75"/>
      <c r="I58" s="77"/>
      <c r="J58" s="79">
        <v>1320</v>
      </c>
      <c r="K58" s="210"/>
      <c r="L58" s="211" t="s">
        <v>543</v>
      </c>
      <c r="M58" s="212">
        <f>IF(K58&lt;&gt;"",L58-K58,0)</f>
        <v>0</v>
      </c>
      <c r="N58" s="213">
        <v>1320</v>
      </c>
      <c r="O58" s="214">
        <f>IF(K58&lt;&gt;"",N58*M58,0)</f>
        <v>0</v>
      </c>
      <c r="P58">
        <f>IF(K58&lt;&gt;"",N58,0)</f>
        <v>0</v>
      </c>
    </row>
    <row r="59" spans="1:16" x14ac:dyDescent="0.25">
      <c r="A59" s="208">
        <v>1990</v>
      </c>
      <c r="B59" s="75" t="s">
        <v>564</v>
      </c>
      <c r="C59" s="76" t="s">
        <v>1141</v>
      </c>
      <c r="D59" s="77" t="s">
        <v>1150</v>
      </c>
      <c r="E59" s="78"/>
      <c r="F59" s="77"/>
      <c r="G59" s="209" t="s">
        <v>80</v>
      </c>
      <c r="H59" s="75"/>
      <c r="I59" s="77"/>
      <c r="J59" s="79">
        <v>126.72</v>
      </c>
      <c r="K59" s="210"/>
      <c r="L59" s="211" t="s">
        <v>564</v>
      </c>
      <c r="M59" s="212">
        <f>IF(K59&lt;&gt;"",L59-K59,0)</f>
        <v>0</v>
      </c>
      <c r="N59" s="213">
        <v>126.72</v>
      </c>
      <c r="O59" s="214">
        <f>IF(K59&lt;&gt;"",N59*M59,0)</f>
        <v>0</v>
      </c>
      <c r="P59">
        <f>IF(K59&lt;&gt;"",N59,0)</f>
        <v>0</v>
      </c>
    </row>
    <row r="60" spans="1:16" x14ac:dyDescent="0.25">
      <c r="A60" s="208">
        <v>2009</v>
      </c>
      <c r="B60" s="75" t="s">
        <v>864</v>
      </c>
      <c r="C60" s="76" t="s">
        <v>1106</v>
      </c>
      <c r="D60" s="77" t="s">
        <v>1151</v>
      </c>
      <c r="E60" s="78"/>
      <c r="F60" s="77"/>
      <c r="G60" s="209" t="s">
        <v>80</v>
      </c>
      <c r="H60" s="75"/>
      <c r="I60" s="77"/>
      <c r="J60" s="79">
        <v>1750</v>
      </c>
      <c r="K60" s="210"/>
      <c r="L60" s="211" t="s">
        <v>864</v>
      </c>
      <c r="M60" s="212">
        <f>IF(K60&lt;&gt;"",L60-K60,0)</f>
        <v>0</v>
      </c>
      <c r="N60" s="213">
        <v>1750</v>
      </c>
      <c r="O60" s="214">
        <f>IF(K60&lt;&gt;"",N60*M60,0)</f>
        <v>0</v>
      </c>
      <c r="P60">
        <f>IF(K60&lt;&gt;"",N60,0)</f>
        <v>0</v>
      </c>
    </row>
    <row r="61" spans="1:16" x14ac:dyDescent="0.25">
      <c r="A61" s="208">
        <v>2089</v>
      </c>
      <c r="B61" s="75" t="s">
        <v>818</v>
      </c>
      <c r="C61" s="76" t="s">
        <v>1152</v>
      </c>
      <c r="D61" s="77" t="s">
        <v>1153</v>
      </c>
      <c r="E61" s="78"/>
      <c r="F61" s="77"/>
      <c r="G61" s="209" t="s">
        <v>80</v>
      </c>
      <c r="H61" s="75"/>
      <c r="I61" s="77"/>
      <c r="J61" s="79">
        <v>188</v>
      </c>
      <c r="K61" s="210"/>
      <c r="L61" s="211" t="s">
        <v>818</v>
      </c>
      <c r="M61" s="212">
        <f>IF(K61&lt;&gt;"",L61-K61,0)</f>
        <v>0</v>
      </c>
      <c r="N61" s="213">
        <v>188</v>
      </c>
      <c r="O61" s="214">
        <f>IF(K61&lt;&gt;"",N61*M61,0)</f>
        <v>0</v>
      </c>
      <c r="P61">
        <f>IF(K61&lt;&gt;"",N61,0)</f>
        <v>0</v>
      </c>
    </row>
    <row r="62" spans="1:16" x14ac:dyDescent="0.25">
      <c r="A62" s="208">
        <v>2096</v>
      </c>
      <c r="B62" s="75" t="s">
        <v>1044</v>
      </c>
      <c r="C62" s="76" t="s">
        <v>1154</v>
      </c>
      <c r="D62" s="77" t="s">
        <v>1155</v>
      </c>
      <c r="E62" s="78"/>
      <c r="F62" s="77"/>
      <c r="G62" s="209" t="s">
        <v>80</v>
      </c>
      <c r="H62" s="75"/>
      <c r="I62" s="77"/>
      <c r="J62" s="79">
        <v>184.36</v>
      </c>
      <c r="K62" s="210"/>
      <c r="L62" s="211" t="s">
        <v>1044</v>
      </c>
      <c r="M62" s="212">
        <f>IF(K62&lt;&gt;"",L62-K62,0)</f>
        <v>0</v>
      </c>
      <c r="N62" s="213">
        <v>184.36</v>
      </c>
      <c r="O62" s="214">
        <f>IF(K62&lt;&gt;"",N62*M62,0)</f>
        <v>0</v>
      </c>
      <c r="P62">
        <f>IF(K62&lt;&gt;"",N62,0)</f>
        <v>0</v>
      </c>
    </row>
    <row r="63" spans="1:16" x14ac:dyDescent="0.25">
      <c r="A63" s="208">
        <v>2097</v>
      </c>
      <c r="B63" s="75" t="s">
        <v>1044</v>
      </c>
      <c r="C63" s="76" t="s">
        <v>1125</v>
      </c>
      <c r="D63" s="77" t="s">
        <v>1156</v>
      </c>
      <c r="E63" s="78"/>
      <c r="F63" s="77"/>
      <c r="G63" s="209" t="s">
        <v>80</v>
      </c>
      <c r="H63" s="75"/>
      <c r="I63" s="77"/>
      <c r="J63" s="79">
        <v>53</v>
      </c>
      <c r="K63" s="210"/>
      <c r="L63" s="211" t="s">
        <v>1044</v>
      </c>
      <c r="M63" s="212">
        <f>IF(K63&lt;&gt;"",L63-K63,0)</f>
        <v>0</v>
      </c>
      <c r="N63" s="213">
        <v>53</v>
      </c>
      <c r="O63" s="214">
        <f>IF(K63&lt;&gt;"",N63*M63,0)</f>
        <v>0</v>
      </c>
      <c r="P63">
        <f>IF(K63&lt;&gt;"",N63,0)</f>
        <v>0</v>
      </c>
    </row>
    <row r="64" spans="1:16" x14ac:dyDescent="0.25">
      <c r="A64" s="208">
        <v>2098</v>
      </c>
      <c r="B64" s="75" t="s">
        <v>1044</v>
      </c>
      <c r="C64" s="76" t="s">
        <v>1157</v>
      </c>
      <c r="D64" s="77" t="s">
        <v>1158</v>
      </c>
      <c r="E64" s="78"/>
      <c r="F64" s="77"/>
      <c r="G64" s="209" t="s">
        <v>80</v>
      </c>
      <c r="H64" s="75"/>
      <c r="I64" s="77"/>
      <c r="J64" s="79">
        <v>38</v>
      </c>
      <c r="K64" s="210"/>
      <c r="L64" s="211" t="s">
        <v>1044</v>
      </c>
      <c r="M64" s="212">
        <f>IF(K64&lt;&gt;"",L64-K64,0)</f>
        <v>0</v>
      </c>
      <c r="N64" s="213">
        <v>38</v>
      </c>
      <c r="O64" s="214">
        <f>IF(K64&lt;&gt;"",N64*M64,0)</f>
        <v>0</v>
      </c>
      <c r="P64">
        <f>IF(K64&lt;&gt;"",N64,0)</f>
        <v>0</v>
      </c>
    </row>
    <row r="65" spans="1:16" x14ac:dyDescent="0.25">
      <c r="A65" s="208">
        <v>2106</v>
      </c>
      <c r="B65" s="75" t="s">
        <v>560</v>
      </c>
      <c r="C65" s="76" t="s">
        <v>1123</v>
      </c>
      <c r="D65" s="77" t="s">
        <v>1159</v>
      </c>
      <c r="E65" s="78"/>
      <c r="F65" s="77"/>
      <c r="G65" s="209" t="s">
        <v>80</v>
      </c>
      <c r="H65" s="75"/>
      <c r="I65" s="77"/>
      <c r="J65" s="79">
        <v>112.2</v>
      </c>
      <c r="K65" s="210"/>
      <c r="L65" s="211" t="s">
        <v>560</v>
      </c>
      <c r="M65" s="212">
        <f>IF(K65&lt;&gt;"",L65-K65,0)</f>
        <v>0</v>
      </c>
      <c r="N65" s="213">
        <v>112.2</v>
      </c>
      <c r="O65" s="214">
        <f>IF(K65&lt;&gt;"",N65*M65,0)</f>
        <v>0</v>
      </c>
      <c r="P65">
        <f>IF(K65&lt;&gt;"",N65,0)</f>
        <v>0</v>
      </c>
    </row>
    <row r="66" spans="1:16" x14ac:dyDescent="0.25">
      <c r="A66" s="208">
        <v>2108</v>
      </c>
      <c r="B66" s="75" t="s">
        <v>560</v>
      </c>
      <c r="C66" s="76" t="s">
        <v>1123</v>
      </c>
      <c r="D66" s="77" t="s">
        <v>1159</v>
      </c>
      <c r="E66" s="78"/>
      <c r="F66" s="77"/>
      <c r="G66" s="209" t="s">
        <v>80</v>
      </c>
      <c r="H66" s="75"/>
      <c r="I66" s="77"/>
      <c r="J66" s="79">
        <v>684.18</v>
      </c>
      <c r="K66" s="210"/>
      <c r="L66" s="211" t="s">
        <v>560</v>
      </c>
      <c r="M66" s="212">
        <f>IF(K66&lt;&gt;"",L66-K66,0)</f>
        <v>0</v>
      </c>
      <c r="N66" s="213">
        <v>684.18</v>
      </c>
      <c r="O66" s="214">
        <f>IF(K66&lt;&gt;"",N66*M66,0)</f>
        <v>0</v>
      </c>
      <c r="P66">
        <f>IF(K66&lt;&gt;"",N66,0)</f>
        <v>0</v>
      </c>
    </row>
    <row r="67" spans="1:16" x14ac:dyDescent="0.25">
      <c r="A67" s="208">
        <v>2110</v>
      </c>
      <c r="B67" s="75" t="s">
        <v>560</v>
      </c>
      <c r="C67" s="76" t="s">
        <v>1123</v>
      </c>
      <c r="D67" s="77" t="s">
        <v>1159</v>
      </c>
      <c r="E67" s="78"/>
      <c r="F67" s="77"/>
      <c r="G67" s="209" t="s">
        <v>80</v>
      </c>
      <c r="H67" s="75"/>
      <c r="I67" s="77"/>
      <c r="J67" s="79">
        <v>243.78</v>
      </c>
      <c r="K67" s="210"/>
      <c r="L67" s="211" t="s">
        <v>560</v>
      </c>
      <c r="M67" s="212">
        <f>IF(K67&lt;&gt;"",L67-K67,0)</f>
        <v>0</v>
      </c>
      <c r="N67" s="213">
        <v>243.78</v>
      </c>
      <c r="O67" s="214">
        <f>IF(K67&lt;&gt;"",N67*M67,0)</f>
        <v>0</v>
      </c>
      <c r="P67">
        <f>IF(K67&lt;&gt;"",N67,0)</f>
        <v>0</v>
      </c>
    </row>
    <row r="68" spans="1:16" x14ac:dyDescent="0.25">
      <c r="A68" s="208">
        <v>2112</v>
      </c>
      <c r="B68" s="75" t="s">
        <v>560</v>
      </c>
      <c r="C68" s="76" t="s">
        <v>1123</v>
      </c>
      <c r="D68" s="77" t="s">
        <v>1159</v>
      </c>
      <c r="E68" s="78"/>
      <c r="F68" s="77"/>
      <c r="G68" s="209" t="s">
        <v>80</v>
      </c>
      <c r="H68" s="75"/>
      <c r="I68" s="77"/>
      <c r="J68" s="79">
        <v>322.75</v>
      </c>
      <c r="K68" s="210"/>
      <c r="L68" s="211" t="s">
        <v>560</v>
      </c>
      <c r="M68" s="212">
        <f>IF(K68&lt;&gt;"",L68-K68,0)</f>
        <v>0</v>
      </c>
      <c r="N68" s="213">
        <v>322.75</v>
      </c>
      <c r="O68" s="214">
        <f>IF(K68&lt;&gt;"",N68*M68,0)</f>
        <v>0</v>
      </c>
      <c r="P68">
        <f>IF(K68&lt;&gt;"",N68,0)</f>
        <v>0</v>
      </c>
    </row>
    <row r="69" spans="1:16" x14ac:dyDescent="0.25">
      <c r="A69" s="208">
        <v>2114</v>
      </c>
      <c r="B69" s="75" t="s">
        <v>560</v>
      </c>
      <c r="C69" s="76" t="s">
        <v>1123</v>
      </c>
      <c r="D69" s="77" t="s">
        <v>1159</v>
      </c>
      <c r="E69" s="78"/>
      <c r="F69" s="77"/>
      <c r="G69" s="209" t="s">
        <v>80</v>
      </c>
      <c r="H69" s="75"/>
      <c r="I69" s="77"/>
      <c r="J69" s="79">
        <v>484.09</v>
      </c>
      <c r="K69" s="210"/>
      <c r="L69" s="211" t="s">
        <v>560</v>
      </c>
      <c r="M69" s="212">
        <f>IF(K69&lt;&gt;"",L69-K69,0)</f>
        <v>0</v>
      </c>
      <c r="N69" s="213">
        <v>484.09</v>
      </c>
      <c r="O69" s="214">
        <f>IF(K69&lt;&gt;"",N69*M69,0)</f>
        <v>0</v>
      </c>
      <c r="P69">
        <f>IF(K69&lt;&gt;"",N69,0)</f>
        <v>0</v>
      </c>
    </row>
    <row r="70" spans="1:16" x14ac:dyDescent="0.25">
      <c r="A70" s="208">
        <v>2116</v>
      </c>
      <c r="B70" s="75" t="s">
        <v>560</v>
      </c>
      <c r="C70" s="76" t="s">
        <v>1123</v>
      </c>
      <c r="D70" s="77" t="s">
        <v>1159</v>
      </c>
      <c r="E70" s="78"/>
      <c r="F70" s="77"/>
      <c r="G70" s="209" t="s">
        <v>80</v>
      </c>
      <c r="H70" s="75"/>
      <c r="I70" s="77"/>
      <c r="J70" s="79">
        <v>342.56</v>
      </c>
      <c r="K70" s="210"/>
      <c r="L70" s="211" t="s">
        <v>560</v>
      </c>
      <c r="M70" s="212">
        <f>IF(K70&lt;&gt;"",L70-K70,0)</f>
        <v>0</v>
      </c>
      <c r="N70" s="213">
        <v>342.56</v>
      </c>
      <c r="O70" s="214">
        <f>IF(K70&lt;&gt;"",N70*M70,0)</f>
        <v>0</v>
      </c>
      <c r="P70">
        <f>IF(K70&lt;&gt;"",N70,0)</f>
        <v>0</v>
      </c>
    </row>
    <row r="71" spans="1:16" x14ac:dyDescent="0.25">
      <c r="A71" s="208">
        <v>2118</v>
      </c>
      <c r="B71" s="75" t="s">
        <v>560</v>
      </c>
      <c r="C71" s="76" t="s">
        <v>1123</v>
      </c>
      <c r="D71" s="77" t="s">
        <v>1159</v>
      </c>
      <c r="E71" s="78"/>
      <c r="F71" s="77"/>
      <c r="G71" s="209" t="s">
        <v>80</v>
      </c>
      <c r="H71" s="75"/>
      <c r="I71" s="77"/>
      <c r="J71" s="79">
        <v>623.4</v>
      </c>
      <c r="K71" s="210"/>
      <c r="L71" s="211" t="s">
        <v>560</v>
      </c>
      <c r="M71" s="212">
        <f>IF(K71&lt;&gt;"",L71-K71,0)</f>
        <v>0</v>
      </c>
      <c r="N71" s="213">
        <v>623.4</v>
      </c>
      <c r="O71" s="214">
        <f>IF(K71&lt;&gt;"",N71*M71,0)</f>
        <v>0</v>
      </c>
      <c r="P71">
        <f>IF(K71&lt;&gt;"",N71,0)</f>
        <v>0</v>
      </c>
    </row>
    <row r="72" spans="1:16" x14ac:dyDescent="0.25">
      <c r="A72" s="208">
        <v>2120</v>
      </c>
      <c r="B72" s="75" t="s">
        <v>560</v>
      </c>
      <c r="C72" s="76" t="s">
        <v>1123</v>
      </c>
      <c r="D72" s="77" t="s">
        <v>1159</v>
      </c>
      <c r="E72" s="78"/>
      <c r="F72" s="77"/>
      <c r="G72" s="209" t="s">
        <v>80</v>
      </c>
      <c r="H72" s="75"/>
      <c r="I72" s="77"/>
      <c r="J72" s="79">
        <v>208.43</v>
      </c>
      <c r="K72" s="210"/>
      <c r="L72" s="211" t="s">
        <v>560</v>
      </c>
      <c r="M72" s="212">
        <f>IF(K72&lt;&gt;"",L72-K72,0)</f>
        <v>0</v>
      </c>
      <c r="N72" s="213">
        <v>208.43</v>
      </c>
      <c r="O72" s="214">
        <f>IF(K72&lt;&gt;"",N72*M72,0)</f>
        <v>0</v>
      </c>
      <c r="P72">
        <f>IF(K72&lt;&gt;"",N72,0)</f>
        <v>0</v>
      </c>
    </row>
    <row r="73" spans="1:16" x14ac:dyDescent="0.25">
      <c r="A73" s="208">
        <v>2123</v>
      </c>
      <c r="B73" s="75" t="s">
        <v>560</v>
      </c>
      <c r="C73" s="76" t="s">
        <v>1123</v>
      </c>
      <c r="D73" s="77" t="s">
        <v>1159</v>
      </c>
      <c r="E73" s="78"/>
      <c r="F73" s="77"/>
      <c r="G73" s="209" t="s">
        <v>80</v>
      </c>
      <c r="H73" s="75"/>
      <c r="I73" s="77"/>
      <c r="J73" s="79">
        <v>385.91</v>
      </c>
      <c r="K73" s="210"/>
      <c r="L73" s="211" t="s">
        <v>560</v>
      </c>
      <c r="M73" s="212">
        <f>IF(K73&lt;&gt;"",L73-K73,0)</f>
        <v>0</v>
      </c>
      <c r="N73" s="213">
        <v>385.91</v>
      </c>
      <c r="O73" s="214">
        <f>IF(K73&lt;&gt;"",N73*M73,0)</f>
        <v>0</v>
      </c>
      <c r="P73">
        <f>IF(K73&lt;&gt;"",N73,0)</f>
        <v>0</v>
      </c>
    </row>
    <row r="74" spans="1:16" x14ac:dyDescent="0.25">
      <c r="A74" s="208">
        <v>2125</v>
      </c>
      <c r="B74" s="75" t="s">
        <v>560</v>
      </c>
      <c r="C74" s="76" t="s">
        <v>1160</v>
      </c>
      <c r="D74" s="77" t="s">
        <v>1161</v>
      </c>
      <c r="E74" s="78"/>
      <c r="F74" s="77"/>
      <c r="G74" s="209" t="s">
        <v>80</v>
      </c>
      <c r="H74" s="75"/>
      <c r="I74" s="77"/>
      <c r="J74" s="79">
        <v>1016.89</v>
      </c>
      <c r="K74" s="210"/>
      <c r="L74" s="211" t="s">
        <v>560</v>
      </c>
      <c r="M74" s="212">
        <f>IF(K74&lt;&gt;"",L74-K74,0)</f>
        <v>0</v>
      </c>
      <c r="N74" s="213">
        <v>1016.89</v>
      </c>
      <c r="O74" s="214">
        <f>IF(K74&lt;&gt;"",N74*M74,0)</f>
        <v>0</v>
      </c>
      <c r="P74">
        <f>IF(K74&lt;&gt;"",N74,0)</f>
        <v>0</v>
      </c>
    </row>
    <row r="75" spans="1:16" x14ac:dyDescent="0.25">
      <c r="A75" s="208"/>
      <c r="B75" s="75"/>
      <c r="C75" s="76"/>
      <c r="D75" s="77"/>
      <c r="E75" s="78"/>
      <c r="F75" s="77"/>
      <c r="G75" s="209"/>
      <c r="H75" s="75"/>
      <c r="I75" s="77"/>
      <c r="J75" s="79"/>
      <c r="K75" s="215"/>
      <c r="L75" s="216"/>
      <c r="M75" s="217"/>
      <c r="N75" s="218"/>
      <c r="O75" s="219"/>
    </row>
    <row r="76" spans="1:16" x14ac:dyDescent="0.25">
      <c r="A76" s="208"/>
      <c r="B76" s="75"/>
      <c r="C76" s="76"/>
      <c r="D76" s="77"/>
      <c r="E76" s="78"/>
      <c r="F76" s="77"/>
      <c r="G76" s="209"/>
      <c r="H76" s="75"/>
      <c r="I76" s="77"/>
      <c r="J76" s="79"/>
      <c r="K76" s="215"/>
      <c r="L76" s="216"/>
      <c r="M76" s="220" t="s">
        <v>1162</v>
      </c>
      <c r="N76" s="221">
        <f>SUM(P8:P74)</f>
        <v>0</v>
      </c>
      <c r="O76" s="222">
        <f>SUM(O8:O74)</f>
        <v>0</v>
      </c>
    </row>
    <row r="77" spans="1:16" x14ac:dyDescent="0.25">
      <c r="A77" s="208"/>
      <c r="B77" s="75"/>
      <c r="C77" s="76"/>
      <c r="D77" s="77"/>
      <c r="E77" s="78"/>
      <c r="F77" s="77"/>
      <c r="G77" s="209"/>
      <c r="H77" s="75"/>
      <c r="I77" s="77"/>
      <c r="J77" s="79"/>
      <c r="K77" s="215"/>
      <c r="L77" s="216"/>
      <c r="M77" s="220" t="s">
        <v>1163</v>
      </c>
      <c r="N77" s="221"/>
      <c r="O77" s="222">
        <f>IF(N76&lt;&gt;0,O76/N76,0)</f>
        <v>0</v>
      </c>
    </row>
    <row r="78" spans="1:16" x14ac:dyDescent="0.25">
      <c r="A78" s="208"/>
      <c r="B78" s="75"/>
      <c r="C78" s="76"/>
      <c r="D78" s="77"/>
      <c r="E78" s="78"/>
      <c r="F78" s="77"/>
      <c r="G78" s="209"/>
      <c r="H78" s="75"/>
      <c r="I78" s="77"/>
      <c r="J78" s="79"/>
      <c r="K78" s="215"/>
      <c r="L78" s="216"/>
      <c r="M78" s="220"/>
      <c r="N78" s="221"/>
      <c r="O78" s="222"/>
    </row>
    <row r="79" spans="1:16" x14ac:dyDescent="0.25">
      <c r="A79" s="208"/>
      <c r="B79" s="75"/>
      <c r="C79" s="76"/>
      <c r="D79" s="77"/>
      <c r="E79" s="78"/>
      <c r="F79" s="77"/>
      <c r="G79" s="209"/>
      <c r="H79" s="75"/>
      <c r="I79" s="77"/>
      <c r="J79" s="79"/>
      <c r="K79" s="215"/>
      <c r="L79" s="216"/>
      <c r="M79" s="220" t="s">
        <v>1101</v>
      </c>
      <c r="N79" s="221">
        <f>FattureTempi!AG423</f>
        <v>419039.8600000001</v>
      </c>
      <c r="O79" s="222">
        <f>FattureTempi!AH423</f>
        <v>-9293365.6300000008</v>
      </c>
    </row>
    <row r="80" spans="1:16" x14ac:dyDescent="0.25">
      <c r="A80" s="208"/>
      <c r="B80" s="75"/>
      <c r="C80" s="76"/>
      <c r="D80" s="77"/>
      <c r="E80" s="78"/>
      <c r="F80" s="77"/>
      <c r="G80" s="209"/>
      <c r="H80" s="75"/>
      <c r="I80" s="77"/>
      <c r="J80" s="79"/>
      <c r="K80" s="215"/>
      <c r="L80" s="216"/>
      <c r="M80" s="220" t="s">
        <v>1102</v>
      </c>
      <c r="N80" s="221"/>
      <c r="O80" s="222">
        <f>FattureTempi!AH424</f>
        <v>-22.177760440259785</v>
      </c>
    </row>
    <row r="81" spans="1:15" x14ac:dyDescent="0.25">
      <c r="A81" s="208"/>
      <c r="B81" s="75"/>
      <c r="C81" s="76"/>
      <c r="D81" s="77"/>
      <c r="E81" s="78"/>
      <c r="F81" s="77"/>
      <c r="G81" s="209"/>
      <c r="H81" s="75"/>
      <c r="I81" s="77"/>
      <c r="J81" s="79"/>
      <c r="K81" s="215"/>
      <c r="L81" s="216"/>
      <c r="M81" s="220"/>
      <c r="N81" s="221"/>
      <c r="O81" s="222"/>
    </row>
    <row r="82" spans="1:15" x14ac:dyDescent="0.25">
      <c r="A82" s="208"/>
      <c r="B82" s="75"/>
      <c r="C82" s="76"/>
      <c r="D82" s="77"/>
      <c r="E82" s="78"/>
      <c r="F82" s="77"/>
      <c r="G82" s="209"/>
      <c r="H82" s="75"/>
      <c r="I82" s="77"/>
      <c r="J82" s="79"/>
      <c r="K82" s="215"/>
      <c r="L82" s="216"/>
      <c r="M82" s="223" t="s">
        <v>1164</v>
      </c>
      <c r="N82" s="224">
        <f>N79+N76</f>
        <v>419039.8600000001</v>
      </c>
      <c r="O82" s="225">
        <f>O79+O76</f>
        <v>-9293365.6300000008</v>
      </c>
    </row>
    <row r="83" spans="1:15" x14ac:dyDescent="0.25">
      <c r="A83" s="208"/>
      <c r="B83" s="75"/>
      <c r="C83" s="76"/>
      <c r="D83" s="77"/>
      <c r="E83" s="78"/>
      <c r="F83" s="77"/>
      <c r="G83" s="209"/>
      <c r="H83" s="75"/>
      <c r="I83" s="77"/>
      <c r="J83" s="79"/>
      <c r="K83" s="215"/>
      <c r="L83" s="216"/>
      <c r="M83" s="223" t="s">
        <v>1165</v>
      </c>
      <c r="N83" s="224"/>
      <c r="O83" s="225">
        <f>(O82/N82)</f>
        <v>-22.177760440259785</v>
      </c>
    </row>
    <row r="84" spans="1:15" x14ac:dyDescent="0.25">
      <c r="O84" s="135"/>
    </row>
    <row r="85" spans="1:15" x14ac:dyDescent="0.25">
      <c r="I85" s="6"/>
      <c r="J85" s="2"/>
    </row>
  </sheetData>
  <mergeCells count="5">
    <mergeCell ref="A5:J5"/>
    <mergeCell ref="A1:O1"/>
    <mergeCell ref="A3:O3"/>
    <mergeCell ref="A4:O4"/>
    <mergeCell ref="K5:O5"/>
  </mergeCells>
  <phoneticPr fontId="0" type="noConversion"/>
  <pageMargins left="0.75" right="0.75" top="1" bottom="1" header="0.5" footer="0.5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showGridLines="0" zoomScaleNormal="100" workbookViewId="0">
      <selection sqref="A1:AB1"/>
    </sheetView>
  </sheetViews>
  <sheetFormatPr defaultColWidth="9.109375" defaultRowHeight="14.4" x14ac:dyDescent="0.25"/>
  <cols>
    <col min="1" max="1" width="5.6640625" style="107" bestFit="1" customWidth="1"/>
    <col min="2" max="2" width="6.33203125" style="107" bestFit="1" customWidth="1"/>
    <col min="3" max="3" width="10.6640625" style="119" bestFit="1" customWidth="1"/>
    <col min="4" max="4" width="18.109375" style="120" customWidth="1"/>
    <col min="5" max="5" width="10.6640625" style="119" bestFit="1" customWidth="1"/>
    <col min="6" max="6" width="15.6640625" style="120" customWidth="1"/>
    <col min="7" max="8" width="12.109375" style="121" customWidth="1"/>
    <col min="9" max="9" width="8" style="118" customWidth="1"/>
    <col min="10" max="10" width="12.109375" style="121" customWidth="1"/>
    <col min="11" max="11" width="14.88671875" style="107" customWidth="1"/>
    <col min="12" max="12" width="5.6640625" style="107" bestFit="1" customWidth="1"/>
    <col min="13" max="13" width="8.33203125" style="107" bestFit="1" customWidth="1"/>
    <col min="14" max="14" width="10.6640625" style="119" bestFit="1" customWidth="1"/>
    <col min="15" max="15" width="25.5546875" style="120" customWidth="1"/>
    <col min="16" max="16" width="16.6640625" style="119" customWidth="1"/>
    <col min="17" max="17" width="19.33203125" style="119" customWidth="1"/>
    <col min="18" max="18" width="7" style="107" hidden="1" customWidth="1"/>
    <col min="19" max="19" width="22.33203125" style="120" hidden="1" customWidth="1"/>
    <col min="20" max="23" width="0" style="107" hidden="1" customWidth="1"/>
    <col min="24" max="24" width="5.6640625" style="107" hidden="1" customWidth="1"/>
    <col min="25" max="25" width="8.33203125" style="107" hidden="1" customWidth="1"/>
    <col min="26" max="26" width="3.33203125" style="107" hidden="1" customWidth="1"/>
    <col min="27" max="27" width="13.6640625" style="107" customWidth="1"/>
    <col min="28" max="28" width="14" style="119" customWidth="1"/>
    <col min="29" max="29" width="0" style="107" hidden="1" customWidth="1"/>
    <col min="30" max="16384" width="9.109375" style="107"/>
  </cols>
  <sheetData>
    <row r="1" spans="1:28" s="90" customFormat="1" ht="23.1" customHeight="1" x14ac:dyDescent="0.25">
      <c r="A1" s="178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</row>
    <row r="2" spans="1:28" s="97" customFormat="1" ht="15" customHeight="1" x14ac:dyDescent="0.25">
      <c r="A2" s="91"/>
      <c r="B2" s="92"/>
      <c r="C2" s="21"/>
      <c r="D2" s="93"/>
      <c r="E2" s="21"/>
      <c r="F2" s="93"/>
      <c r="G2" s="94"/>
      <c r="H2" s="94"/>
      <c r="I2" s="139"/>
      <c r="J2" s="94"/>
      <c r="K2" s="92"/>
      <c r="L2" s="92"/>
      <c r="M2" s="92"/>
      <c r="N2" s="21"/>
      <c r="O2" s="93"/>
      <c r="P2" s="21"/>
      <c r="Q2" s="21"/>
      <c r="R2" s="92"/>
      <c r="S2" s="93"/>
      <c r="T2" s="92"/>
      <c r="U2" s="92"/>
      <c r="V2" s="92"/>
      <c r="W2" s="92"/>
      <c r="X2" s="92"/>
      <c r="Y2" s="92"/>
      <c r="Z2" s="92"/>
      <c r="AA2" s="92"/>
      <c r="AB2" s="21"/>
    </row>
    <row r="3" spans="1:28" s="90" customFormat="1" ht="23.1" customHeight="1" x14ac:dyDescent="0.25">
      <c r="A3" s="191" t="s">
        <v>70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3"/>
    </row>
    <row r="4" spans="1:28" s="90" customFormat="1" ht="23.1" customHeight="1" x14ac:dyDescent="0.25">
      <c r="A4" s="98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38"/>
    </row>
    <row r="5" spans="1:28" s="90" customFormat="1" ht="23.1" customHeight="1" x14ac:dyDescent="0.25">
      <c r="A5" s="188" t="s">
        <v>71</v>
      </c>
      <c r="B5" s="189"/>
      <c r="C5" s="189"/>
      <c r="D5" s="189"/>
      <c r="E5" s="189"/>
      <c r="F5" s="190"/>
      <c r="G5" s="148">
        <v>0</v>
      </c>
      <c r="H5" s="137"/>
      <c r="I5" s="137"/>
      <c r="J5" s="137"/>
      <c r="K5" s="137"/>
      <c r="L5" s="137"/>
      <c r="M5" s="137"/>
      <c r="N5" s="13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38"/>
    </row>
    <row r="6" spans="1:28" s="90" customFormat="1" ht="23.1" customHeight="1" x14ac:dyDescent="0.25">
      <c r="A6" s="188" t="s">
        <v>72</v>
      </c>
      <c r="B6" s="189"/>
      <c r="C6" s="189"/>
      <c r="D6" s="189"/>
      <c r="E6" s="189"/>
      <c r="F6" s="189"/>
      <c r="G6" s="149">
        <v>0</v>
      </c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38"/>
    </row>
    <row r="7" spans="1:28" s="90" customFormat="1" ht="23.1" customHeight="1" x14ac:dyDescent="0.25">
      <c r="A7" s="98"/>
      <c r="B7" s="99"/>
      <c r="C7" s="100"/>
      <c r="D7" s="101"/>
      <c r="E7" s="100"/>
      <c r="F7" s="101"/>
      <c r="G7" s="102"/>
      <c r="H7" s="102"/>
      <c r="I7" s="140"/>
      <c r="J7" s="102"/>
      <c r="K7" s="99"/>
      <c r="L7" s="99"/>
      <c r="M7" s="99"/>
      <c r="N7" s="100"/>
      <c r="O7" s="101"/>
      <c r="P7" s="100"/>
      <c r="Q7" s="100"/>
      <c r="R7" s="99"/>
      <c r="S7" s="101"/>
      <c r="T7" s="99"/>
      <c r="U7" s="99"/>
      <c r="V7" s="99"/>
      <c r="W7" s="99"/>
      <c r="X7" s="99"/>
      <c r="Y7" s="99"/>
      <c r="Z7" s="99"/>
      <c r="AA7" s="99"/>
      <c r="AB7" s="146"/>
    </row>
    <row r="8" spans="1:28" s="90" customFormat="1" ht="23.1" customHeight="1" x14ac:dyDescent="0.25">
      <c r="A8" s="158" t="s">
        <v>14</v>
      </c>
      <c r="B8" s="174"/>
      <c r="C8" s="175"/>
      <c r="D8" s="158" t="s">
        <v>15</v>
      </c>
      <c r="E8" s="174"/>
      <c r="F8" s="174"/>
      <c r="G8" s="174"/>
      <c r="H8" s="174"/>
      <c r="I8" s="174"/>
      <c r="J8" s="174"/>
      <c r="K8" s="175"/>
      <c r="L8" s="158" t="s">
        <v>16</v>
      </c>
      <c r="M8" s="174"/>
      <c r="N8" s="175"/>
      <c r="O8" s="158" t="s">
        <v>1</v>
      </c>
      <c r="P8" s="174"/>
      <c r="Q8" s="174"/>
      <c r="R8" s="158" t="s">
        <v>17</v>
      </c>
      <c r="S8" s="175"/>
      <c r="T8" s="158" t="s">
        <v>18</v>
      </c>
      <c r="U8" s="174"/>
      <c r="V8" s="174"/>
      <c r="W8" s="175"/>
      <c r="X8" s="158" t="s">
        <v>19</v>
      </c>
      <c r="Y8" s="174"/>
      <c r="Z8" s="174"/>
      <c r="AA8" s="103" t="s">
        <v>47</v>
      </c>
      <c r="AB8" s="103" t="s">
        <v>69</v>
      </c>
    </row>
    <row r="9" spans="1:28" ht="36" customHeight="1" x14ac:dyDescent="0.25">
      <c r="A9" s="104" t="s">
        <v>21</v>
      </c>
      <c r="B9" s="104" t="s">
        <v>22</v>
      </c>
      <c r="C9" s="144" t="s">
        <v>25</v>
      </c>
      <c r="D9" s="104" t="s">
        <v>24</v>
      </c>
      <c r="E9" s="105" t="s">
        <v>25</v>
      </c>
      <c r="F9" s="104" t="s">
        <v>26</v>
      </c>
      <c r="G9" s="141" t="s">
        <v>64</v>
      </c>
      <c r="H9" s="106" t="s">
        <v>65</v>
      </c>
      <c r="I9" s="142" t="s">
        <v>66</v>
      </c>
      <c r="J9" s="141" t="s">
        <v>67</v>
      </c>
      <c r="K9" s="104" t="s">
        <v>28</v>
      </c>
      <c r="L9" s="104" t="s">
        <v>21</v>
      </c>
      <c r="M9" s="104" t="s">
        <v>24</v>
      </c>
      <c r="N9" s="144" t="s">
        <v>25</v>
      </c>
      <c r="O9" s="104" t="s">
        <v>30</v>
      </c>
      <c r="P9" s="105" t="s">
        <v>31</v>
      </c>
      <c r="Q9" s="105" t="s">
        <v>32</v>
      </c>
      <c r="R9" s="104" t="s">
        <v>33</v>
      </c>
      <c r="S9" s="104" t="s">
        <v>26</v>
      </c>
      <c r="T9" s="104" t="s">
        <v>33</v>
      </c>
      <c r="U9" s="104" t="s">
        <v>34</v>
      </c>
      <c r="V9" s="104" t="s">
        <v>35</v>
      </c>
      <c r="W9" s="104" t="s">
        <v>36</v>
      </c>
      <c r="X9" s="104" t="s">
        <v>21</v>
      </c>
      <c r="Y9" s="104" t="s">
        <v>24</v>
      </c>
      <c r="Z9" s="104" t="s">
        <v>37</v>
      </c>
      <c r="AA9" s="104" t="s">
        <v>25</v>
      </c>
      <c r="AB9" s="145" t="s">
        <v>68</v>
      </c>
    </row>
    <row r="10" spans="1:28" x14ac:dyDescent="0.25">
      <c r="A10" s="108"/>
      <c r="B10" s="108"/>
      <c r="C10" s="109"/>
      <c r="D10" s="110"/>
      <c r="E10" s="109"/>
      <c r="F10" s="111"/>
      <c r="G10" s="112"/>
      <c r="H10" s="112"/>
      <c r="I10" s="143"/>
      <c r="J10" s="112"/>
      <c r="K10" s="108"/>
      <c r="L10" s="108"/>
      <c r="M10" s="108"/>
      <c r="N10" s="109"/>
      <c r="O10" s="111"/>
      <c r="P10" s="109"/>
      <c r="Q10" s="109"/>
      <c r="R10" s="108"/>
      <c r="S10" s="111"/>
      <c r="T10" s="108"/>
      <c r="U10" s="108"/>
      <c r="V10" s="108"/>
      <c r="W10" s="108"/>
      <c r="X10" s="113"/>
      <c r="Y10" s="113"/>
      <c r="Z10" s="113"/>
      <c r="AA10" s="114"/>
      <c r="AB10" s="109"/>
    </row>
    <row r="11" spans="1:28" x14ac:dyDescent="0.25">
      <c r="C11" s="107"/>
      <c r="D11" s="107"/>
      <c r="E11" s="107"/>
      <c r="F11" s="107"/>
      <c r="G11" s="107"/>
      <c r="H11" s="107"/>
      <c r="I11" s="107"/>
      <c r="J11" s="107"/>
      <c r="N11" s="107"/>
      <c r="O11" s="107"/>
      <c r="P11" s="107"/>
      <c r="Q11" s="107"/>
      <c r="S11" s="107"/>
      <c r="AB11" s="107"/>
    </row>
    <row r="12" spans="1:28" x14ac:dyDescent="0.25">
      <c r="C12" s="107"/>
      <c r="D12" s="107"/>
      <c r="E12" s="107"/>
      <c r="F12" s="107"/>
      <c r="G12" s="107"/>
      <c r="H12" s="107"/>
      <c r="I12" s="107"/>
      <c r="J12" s="107"/>
      <c r="N12" s="107"/>
      <c r="O12" s="107"/>
      <c r="P12" s="107"/>
      <c r="Q12" s="107"/>
      <c r="S12" s="107"/>
      <c r="AB12" s="107"/>
    </row>
    <row r="13" spans="1:28" x14ac:dyDescent="0.25">
      <c r="C13" s="107"/>
      <c r="D13" s="107"/>
      <c r="E13" s="107"/>
      <c r="F13" s="107"/>
      <c r="G13" s="107"/>
      <c r="H13" s="107"/>
      <c r="I13" s="107"/>
      <c r="J13" s="107"/>
      <c r="N13" s="107"/>
      <c r="O13" s="107"/>
      <c r="P13" s="107"/>
      <c r="Q13" s="107"/>
      <c r="S13" s="107"/>
      <c r="AB13" s="107"/>
    </row>
    <row r="14" spans="1:28" x14ac:dyDescent="0.25">
      <c r="C14" s="107"/>
      <c r="D14" s="107"/>
      <c r="E14" s="107"/>
      <c r="F14" s="107"/>
      <c r="G14" s="107"/>
      <c r="H14" s="107"/>
      <c r="I14" s="107"/>
      <c r="J14" s="107"/>
      <c r="N14" s="107"/>
      <c r="O14" s="107"/>
      <c r="P14" s="107"/>
      <c r="Q14" s="107"/>
      <c r="S14" s="107"/>
      <c r="AB14" s="107"/>
    </row>
    <row r="15" spans="1:28" x14ac:dyDescent="0.25">
      <c r="C15" s="107"/>
      <c r="D15" s="107"/>
      <c r="E15" s="107"/>
      <c r="F15" s="107"/>
      <c r="G15" s="107"/>
      <c r="H15" s="107"/>
      <c r="I15" s="107"/>
      <c r="J15" s="107"/>
      <c r="N15" s="107"/>
      <c r="O15" s="107"/>
      <c r="P15" s="107"/>
      <c r="Q15" s="107"/>
      <c r="S15" s="107"/>
      <c r="AB15" s="107"/>
    </row>
    <row r="16" spans="1:28" x14ac:dyDescent="0.25">
      <c r="C16" s="107"/>
      <c r="D16" s="107"/>
      <c r="E16" s="107"/>
      <c r="F16" s="107"/>
      <c r="G16" s="107"/>
      <c r="H16" s="107"/>
      <c r="I16" s="107"/>
      <c r="J16" s="107"/>
      <c r="N16" s="107"/>
      <c r="O16" s="107"/>
      <c r="P16" s="107"/>
      <c r="Q16" s="107"/>
      <c r="S16" s="107"/>
      <c r="AB16" s="107"/>
    </row>
    <row r="17" spans="3:28" x14ac:dyDescent="0.25">
      <c r="C17" s="107"/>
      <c r="D17" s="107"/>
      <c r="E17" s="107"/>
      <c r="F17" s="107"/>
      <c r="G17" s="107"/>
      <c r="H17" s="107"/>
      <c r="I17" s="107"/>
      <c r="J17" s="107"/>
      <c r="N17" s="107"/>
      <c r="O17" s="107"/>
      <c r="P17" s="107"/>
      <c r="Q17" s="107"/>
      <c r="S17" s="107"/>
      <c r="AB17" s="107"/>
    </row>
  </sheetData>
  <mergeCells count="11">
    <mergeCell ref="T8:W8"/>
    <mergeCell ref="X8:Z8"/>
    <mergeCell ref="A5:F5"/>
    <mergeCell ref="A6:F6"/>
    <mergeCell ref="A1:AB1"/>
    <mergeCell ref="A3:AB3"/>
    <mergeCell ref="A8:C8"/>
    <mergeCell ref="D8:K8"/>
    <mergeCell ref="L8:N8"/>
    <mergeCell ref="O8:Q8"/>
    <mergeCell ref="R8:S8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SiopeAllegatoB</vt:lpstr>
      <vt:lpstr>Fatture</vt:lpstr>
      <vt:lpstr>Mandati</vt:lpstr>
      <vt:lpstr>FattureTempi</vt:lpstr>
      <vt:lpstr>MandatiTempi</vt:lpstr>
      <vt:lpstr>Debiti</vt:lpstr>
      <vt:lpstr>Debiti!Area_stampa</vt:lpstr>
      <vt:lpstr>FattureTempi!Area_stampa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Nicole Numeraria</cp:lastModifiedBy>
  <cp:lastPrinted>2015-01-23T09:39:52Z</cp:lastPrinted>
  <dcterms:created xsi:type="dcterms:W3CDTF">1996-11-05T10:16:36Z</dcterms:created>
  <dcterms:modified xsi:type="dcterms:W3CDTF">2018-10-11T15:44:32Z</dcterms:modified>
</cp:coreProperties>
</file>